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ST\Desktop\CONTRATOS 2022\GOBIERNO\BARRIO SAN MARTIN\"/>
    </mc:Choice>
  </mc:AlternateContent>
  <bookViews>
    <workbookView xWindow="0" yWindow="0" windowWidth="21600" windowHeight="9735"/>
  </bookViews>
  <sheets>
    <sheet name="MODELO" sheetId="10" r:id="rId1"/>
    <sheet name="APU" sheetId="11" r:id="rId2"/>
    <sheet name="DESGLOSE AI" sheetId="1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4" i="12" l="1"/>
  <c r="H9" i="12"/>
  <c r="H8" i="12"/>
  <c r="I20" i="10"/>
  <c r="G75" i="11"/>
  <c r="G20" i="11"/>
  <c r="G150" i="11"/>
  <c r="G274" i="11"/>
  <c r="G263" i="11" l="1"/>
  <c r="G170" i="11"/>
  <c r="G107" i="11"/>
  <c r="G108" i="11"/>
  <c r="G109" i="11"/>
  <c r="G110" i="11"/>
  <c r="G86" i="11"/>
  <c r="G50" i="11"/>
  <c r="F28" i="11"/>
  <c r="G261" i="11" l="1"/>
  <c r="G230" i="11"/>
  <c r="G199" i="11"/>
  <c r="G168" i="11"/>
  <c r="G137" i="11"/>
  <c r="G104" i="11"/>
  <c r="G73" i="11"/>
  <c r="G42" i="11"/>
  <c r="G11" i="11"/>
  <c r="D260" i="11" l="1"/>
  <c r="C260" i="11"/>
  <c r="D229" i="11"/>
  <c r="C229" i="11"/>
  <c r="D198" i="11"/>
  <c r="C198" i="11"/>
  <c r="D167" i="11"/>
  <c r="C167" i="11"/>
  <c r="D136" i="11"/>
  <c r="C136" i="11"/>
  <c r="D103" i="11"/>
  <c r="C103" i="11"/>
  <c r="D72" i="11"/>
  <c r="C72" i="11"/>
  <c r="D41" i="11"/>
  <c r="C41" i="11"/>
  <c r="D10" i="11"/>
  <c r="C10" i="11"/>
  <c r="F14" i="12" l="1"/>
  <c r="F15" i="12" s="1"/>
  <c r="G9" i="12"/>
  <c r="G8" i="12"/>
  <c r="G278" i="11"/>
  <c r="G279" i="11" s="1"/>
  <c r="G275" i="11"/>
  <c r="G270" i="11"/>
  <c r="G271" i="11" s="1"/>
  <c r="G268" i="11"/>
  <c r="G277" i="11" s="1"/>
  <c r="F268" i="11"/>
  <c r="D268" i="11"/>
  <c r="D277" i="11" s="1"/>
  <c r="G266" i="11"/>
  <c r="G247" i="11"/>
  <c r="G248" i="11" s="1"/>
  <c r="G244" i="11"/>
  <c r="G243" i="11"/>
  <c r="G239" i="11"/>
  <c r="G240" i="11" s="1"/>
  <c r="G238" i="11"/>
  <c r="G237" i="11"/>
  <c r="G246" i="11" s="1"/>
  <c r="F237" i="11"/>
  <c r="D237" i="11"/>
  <c r="D246" i="11" s="1"/>
  <c r="G233" i="11"/>
  <c r="G232" i="11"/>
  <c r="G235" i="11" s="1"/>
  <c r="G216" i="11"/>
  <c r="G217" i="11" s="1"/>
  <c r="G212" i="11"/>
  <c r="G213" i="11" s="1"/>
  <c r="G208" i="11"/>
  <c r="G207" i="11"/>
  <c r="G209" i="11" s="1"/>
  <c r="G206" i="11"/>
  <c r="G215" i="11" s="1"/>
  <c r="F206" i="11"/>
  <c r="D206" i="11"/>
  <c r="D215" i="11" s="1"/>
  <c r="G203" i="11"/>
  <c r="G202" i="11"/>
  <c r="G201" i="11"/>
  <c r="G185" i="11"/>
  <c r="G186" i="11" s="1"/>
  <c r="G181" i="11"/>
  <c r="G182" i="11" s="1"/>
  <c r="G177" i="11"/>
  <c r="G175" i="11"/>
  <c r="G184" i="11" s="1"/>
  <c r="F175" i="11"/>
  <c r="D175" i="11"/>
  <c r="D184" i="11" s="1"/>
  <c r="G173" i="11"/>
  <c r="G154" i="11"/>
  <c r="G155" i="11" s="1"/>
  <c r="G151" i="11"/>
  <c r="G146" i="11"/>
  <c r="G144" i="11"/>
  <c r="G153" i="11" s="1"/>
  <c r="F144" i="11"/>
  <c r="D144" i="11"/>
  <c r="D153" i="11" s="1"/>
  <c r="G140" i="11"/>
  <c r="G139" i="11"/>
  <c r="G123" i="11"/>
  <c r="G124" i="11" s="1"/>
  <c r="G119" i="11"/>
  <c r="G120" i="11" s="1"/>
  <c r="G115" i="11"/>
  <c r="G114" i="11"/>
  <c r="G116" i="11" s="1"/>
  <c r="G113" i="11"/>
  <c r="G122" i="11" s="1"/>
  <c r="F113" i="11"/>
  <c r="D113" i="11"/>
  <c r="D122" i="11" s="1"/>
  <c r="G106" i="11"/>
  <c r="G90" i="11"/>
  <c r="G91" i="11" s="1"/>
  <c r="G87" i="11"/>
  <c r="G80" i="11"/>
  <c r="G89" i="11" s="1"/>
  <c r="F80" i="11"/>
  <c r="D80" i="11"/>
  <c r="D89" i="11" s="1"/>
  <c r="G59" i="11"/>
  <c r="G60" i="11" s="1"/>
  <c r="G55" i="11"/>
  <c r="G56" i="11" s="1"/>
  <c r="G51" i="11"/>
  <c r="G49" i="11"/>
  <c r="G58" i="11" s="1"/>
  <c r="F49" i="11"/>
  <c r="D49" i="11"/>
  <c r="D58" i="11" s="1"/>
  <c r="G45" i="11"/>
  <c r="G44" i="11"/>
  <c r="G24" i="11"/>
  <c r="G25" i="11" s="1"/>
  <c r="G19" i="11"/>
  <c r="G21" i="11" s="1"/>
  <c r="G18" i="11"/>
  <c r="G27" i="11" s="1"/>
  <c r="F18" i="11"/>
  <c r="D18" i="11"/>
  <c r="D27" i="11" s="1"/>
  <c r="G15" i="11"/>
  <c r="G14" i="11"/>
  <c r="G13" i="11"/>
  <c r="G16" i="11" l="1"/>
  <c r="G204" i="11"/>
  <c r="G218" i="11" s="1"/>
  <c r="I18" i="10" s="1"/>
  <c r="J18" i="10" s="1"/>
  <c r="G280" i="11"/>
  <c r="J20" i="10" s="1"/>
  <c r="G178" i="11"/>
  <c r="G187" i="11" s="1"/>
  <c r="I17" i="10" s="1"/>
  <c r="J17" i="10" s="1"/>
  <c r="G111" i="11"/>
  <c r="G125" i="11" s="1"/>
  <c r="I15" i="10" s="1"/>
  <c r="J15" i="10" s="1"/>
  <c r="G52" i="11"/>
  <c r="G47" i="11"/>
  <c r="G78" i="11"/>
  <c r="G142" i="11"/>
  <c r="G147" i="11"/>
  <c r="G10" i="12"/>
  <c r="G249" i="11"/>
  <c r="I19" i="10" s="1"/>
  <c r="J19" i="10" s="1"/>
  <c r="G61" i="11" l="1"/>
  <c r="G156" i="11"/>
  <c r="I16" i="10" s="1"/>
  <c r="J16" i="10" s="1"/>
  <c r="I13" i="10" l="1"/>
  <c r="J13" i="10" s="1"/>
  <c r="G28" i="11"/>
  <c r="G29" i="11" s="1"/>
  <c r="G30" i="11" s="1"/>
  <c r="I12" i="10" s="1"/>
  <c r="J12" i="10" s="1"/>
  <c r="G82" i="11"/>
  <c r="G83" i="11" s="1"/>
  <c r="G92" i="11" s="1"/>
  <c r="J14" i="10" s="1"/>
  <c r="J21" i="10" l="1"/>
  <c r="J23" i="10" l="1"/>
  <c r="J22" i="10"/>
  <c r="G5" i="12"/>
  <c r="H20" i="12" s="1"/>
  <c r="J24" i="10" l="1"/>
  <c r="G6" i="12" s="1"/>
  <c r="H17" i="12"/>
  <c r="H15" i="12" l="1"/>
  <c r="H10" i="12" l="1"/>
  <c r="G16" i="12" s="1"/>
  <c r="G19" i="12" s="1"/>
  <c r="H16" i="12" l="1"/>
  <c r="H19" i="12" s="1"/>
  <c r="H22" i="12" s="1"/>
  <c r="H25" i="12" s="1"/>
</calcChain>
</file>

<file path=xl/sharedStrings.xml><?xml version="1.0" encoding="utf-8"?>
<sst xmlns="http://schemas.openxmlformats.org/spreadsheetml/2006/main" count="340" uniqueCount="89">
  <si>
    <t>ITEM</t>
  </si>
  <si>
    <t xml:space="preserve">DESCRIPCION </t>
  </si>
  <si>
    <t xml:space="preserve">UNIDAD </t>
  </si>
  <si>
    <t>CANTIDAD</t>
  </si>
  <si>
    <t>V.UNITARIO</t>
  </si>
  <si>
    <t>V.TOTAL</t>
  </si>
  <si>
    <t>OBJETO:</t>
  </si>
  <si>
    <t xml:space="preserve">VALOR  COSTO DIRECTO </t>
  </si>
  <si>
    <t>TOTAL PRESUPUESTO</t>
  </si>
  <si>
    <t>SECRETARIA DE GOBIERNO</t>
  </si>
  <si>
    <t>GOBERNANCIÒN DEL DEPARTAMENTO DEL CESAR</t>
  </si>
  <si>
    <t>ANÁLISIS DE PRECIO UNITARIO</t>
  </si>
  <si>
    <t xml:space="preserve">CAPÍTULO 1: </t>
  </si>
  <si>
    <t>Ítem</t>
  </si>
  <si>
    <t>Unidad</t>
  </si>
  <si>
    <t>MATERIALES</t>
  </si>
  <si>
    <t>UNIDAD</t>
  </si>
  <si>
    <t>VALOR UNITARIO</t>
  </si>
  <si>
    <t>VALOR TOTAL</t>
  </si>
  <si>
    <t>SUBTOTAL MATERIALES</t>
  </si>
  <si>
    <t>EQUIPOS Y HERRAMIENTAS</t>
  </si>
  <si>
    <t>HERRAMINETAS MENORES</t>
  </si>
  <si>
    <t>%MO</t>
  </si>
  <si>
    <t>SUBTOTAL EQUIPOS</t>
  </si>
  <si>
    <t>TRANSPORTE</t>
  </si>
  <si>
    <t xml:space="preserve">UNIDAD  </t>
  </si>
  <si>
    <t>DISTANCIA km</t>
  </si>
  <si>
    <t>VR. UN. ($/ m³*km)</t>
  </si>
  <si>
    <t>SUBTOTAL TRANSPORTE</t>
  </si>
  <si>
    <t>MANO DE OBRA</t>
  </si>
  <si>
    <t>VALOR HORA</t>
  </si>
  <si>
    <t>MANO DE OBRA AA</t>
  </si>
  <si>
    <t>HC</t>
  </si>
  <si>
    <t>SUBTOTAL MANO DE OBRA</t>
  </si>
  <si>
    <t>COSTO DIRECTO</t>
  </si>
  <si>
    <t>HERRAMIENTAS MENORES</t>
  </si>
  <si>
    <t>CALCULO Y DESGLOSE DEL A.I.</t>
  </si>
  <si>
    <t>COSTO DIRECTO DEL PROYECTO</t>
  </si>
  <si>
    <t>VALOR DEL PROYECTO CON AI</t>
  </si>
  <si>
    <t>PERSONAL PROFESIONAL</t>
  </si>
  <si>
    <t>DEDICACION</t>
  </si>
  <si>
    <t>VALOR MES MAS PRESTACIONES</t>
  </si>
  <si>
    <t>MESES</t>
  </si>
  <si>
    <t>Vr. Total</t>
  </si>
  <si>
    <t>% incidencia costo</t>
  </si>
  <si>
    <t>CELADOR</t>
  </si>
  <si>
    <t xml:space="preserve">CARPA </t>
  </si>
  <si>
    <t>TOTAL PERSONAL PROFESIONAL</t>
  </si>
  <si>
    <t>INSTALACIONES PROVISIONALES Y OTROS GASTOS</t>
  </si>
  <si>
    <t>VALOR</t>
  </si>
  <si>
    <t>PAPELERIA, TINTAS, FOTOCOPIAS, REGISTROS FOTOGRAFICOS, ELABORACION DE INFORMES Y OTROS</t>
  </si>
  <si>
    <t>MES</t>
  </si>
  <si>
    <t>TOTAL INSTALACIONES PROVISIONALES Y OTROS GASTOS</t>
  </si>
  <si>
    <t>ADMINISTRACION</t>
  </si>
  <si>
    <t>IMPREVISTOS</t>
  </si>
  <si>
    <t>PORCENTAJE TOTAL DEL A.I.</t>
  </si>
  <si>
    <t>COSTO DIRECTO DE EJECUCION DEL PROYECTO</t>
  </si>
  <si>
    <t>VALOR PROYECTO CON AI</t>
  </si>
  <si>
    <t>VALOR TOTAL DEL PROYECTO</t>
  </si>
  <si>
    <t>UN</t>
  </si>
  <si>
    <t>M2</t>
  </si>
  <si>
    <t>ML</t>
  </si>
  <si>
    <t>GL</t>
  </si>
  <si>
    <t>Desmonte de malla eslabonada en mal estado</t>
  </si>
  <si>
    <t xml:space="preserve">Demolicion de columneta </t>
  </si>
  <si>
    <t>Desmonte de parque infantil en mal estado</t>
  </si>
  <si>
    <t xml:space="preserve">Mantenimiento de 11 bisaludables incluyew desmonte, mantenimiento, cambio de balinera, pintura y reinstalacion </t>
  </si>
  <si>
    <t>Soporte en tubo galbanizado de 2'' para malla</t>
  </si>
  <si>
    <t>Refuerzo con platina para malla de cerramiento 3/4x3/16</t>
  </si>
  <si>
    <t>Suministro e instalacion de parque infantil</t>
  </si>
  <si>
    <t>Reparacion de malla contraimpacto de cancha futbol 7</t>
  </si>
  <si>
    <t xml:space="preserve">Construccion de malla contraimpacto de cancha multifuncional </t>
  </si>
  <si>
    <t xml:space="preserve">AUNAR ESFUERZOS ENTRE EL DEPARTAMENTO DEL CESAR Y LA JUNTA DE ACCION COMUNAL BARRIO SAN MARTIN DEL MUNICIPIO BOSCONIA - CÉSAR, PARA  REPARACION Y MANTENIMIENTO DEL PARQUE </t>
  </si>
  <si>
    <t>ADMINISTRACION DEL 6%</t>
  </si>
  <si>
    <t xml:space="preserve">TRANSPORTE </t>
  </si>
  <si>
    <t>KM</t>
  </si>
  <si>
    <t xml:space="preserve">DESMONTE </t>
  </si>
  <si>
    <t xml:space="preserve">MANTENIMIENTO </t>
  </si>
  <si>
    <t xml:space="preserve">CAMBIO DE BALINERA </t>
  </si>
  <si>
    <t>PINTURA</t>
  </si>
  <si>
    <t xml:space="preserve">REINSTALACION </t>
  </si>
  <si>
    <t>hc</t>
  </si>
  <si>
    <t xml:space="preserve">TUBO GALVANIZADO </t>
  </si>
  <si>
    <t xml:space="preserve">UN </t>
  </si>
  <si>
    <t xml:space="preserve">REFUERZO CON PLATINA </t>
  </si>
  <si>
    <t>PARQUE INFANTIL</t>
  </si>
  <si>
    <t>MALLA CONTRA IMPACTO</t>
  </si>
  <si>
    <t xml:space="preserve">ANDAMIO 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</si>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</sst>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#,##0.00\ _€"/>
    <numFmt numFmtId="166" formatCode="0.0"/>
    <numFmt numFmtId="167" formatCode="_(&quot;$&quot;\ * #,##0.00_);_(&quot;$&quot;\ * \(#,##0.00\);_(&quot;$&quot;\ * &quot;-&quot;??_);_(@_)"/>
    <numFmt numFmtId="168" formatCode="0.0000"/>
    <numFmt numFmtId="169" formatCode="\$\ #,##0"/>
    <numFmt numFmtId="170" formatCode="#,##0.00_);\-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1"/>
      <color indexed="8"/>
      <name val="Calibri"/>
      <family val="2"/>
    </font>
    <font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rgb="FF000000"/>
      <name val="Times New Roman"/>
      <family val="1"/>
    </font>
    <font>
      <sz val="10"/>
      <color rgb="FF000000"/>
      <name val="Arial Narrow"/>
      <family val="2"/>
    </font>
    <font>
      <b/>
      <sz val="12"/>
      <name val="Arial Narrow"/>
      <family val="2"/>
    </font>
    <font>
      <b/>
      <sz val="10"/>
      <color rgb="FF000000"/>
      <name val="Arial Narrow"/>
      <family val="2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7" fontId="7" fillId="0" borderId="0" applyFont="0" applyFill="0" applyBorder="0" applyAlignment="0" applyProtection="0"/>
    <xf numFmtId="0" fontId="3" fillId="0" borderId="0"/>
    <xf numFmtId="0" fontId="10" fillId="0" borderId="0"/>
    <xf numFmtId="43" fontId="1" fillId="0" borderId="0" applyFont="0" applyFill="0" applyBorder="0" applyAlignment="0" applyProtection="0"/>
  </cellStyleXfs>
  <cellXfs count="163">
    <xf numFmtId="0" fontId="0" fillId="0" borderId="0" xfId="0"/>
    <xf numFmtId="0" fontId="2" fillId="0" borderId="1" xfId="0" applyFont="1" applyBorder="1" applyAlignment="1">
      <alignment horizontal="center"/>
    </xf>
    <xf numFmtId="44" fontId="0" fillId="0" borderId="1" xfId="1" applyFont="1" applyBorder="1"/>
    <xf numFmtId="0" fontId="0" fillId="0" borderId="1" xfId="0" applyBorder="1"/>
    <xf numFmtId="9" fontId="0" fillId="0" borderId="1" xfId="1" applyNumberFormat="1" applyFont="1" applyBorder="1" applyAlignment="1">
      <alignment horizontal="center"/>
    </xf>
    <xf numFmtId="0" fontId="0" fillId="0" borderId="0" xfId="0" applyAlignment="1"/>
    <xf numFmtId="0" fontId="5" fillId="0" borderId="19" xfId="0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0" fontId="5" fillId="0" borderId="21" xfId="4" applyFont="1" applyBorder="1" applyAlignment="1">
      <alignment horizontal="center" vertical="center" wrapText="1"/>
    </xf>
    <xf numFmtId="0" fontId="5" fillId="0" borderId="15" xfId="4" applyFont="1" applyBorder="1" applyAlignment="1">
      <alignment horizontal="center" vertical="center" wrapText="1"/>
    </xf>
    <xf numFmtId="165" fontId="5" fillId="0" borderId="12" xfId="4" applyNumberFormat="1" applyFont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/>
    </xf>
    <xf numFmtId="165" fontId="5" fillId="0" borderId="1" xfId="4" applyNumberFormat="1" applyFont="1" applyBorder="1" applyAlignment="1">
      <alignment horizontal="center" vertical="center"/>
    </xf>
    <xf numFmtId="165" fontId="5" fillId="0" borderId="12" xfId="4" applyNumberFormat="1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7" fontId="4" fillId="0" borderId="1" xfId="5" applyFont="1" applyFill="1" applyBorder="1" applyAlignment="1">
      <alignment horizontal="center" vertical="center"/>
    </xf>
    <xf numFmtId="167" fontId="4" fillId="0" borderId="12" xfId="5" applyFont="1" applyFill="1" applyBorder="1" applyAlignment="1">
      <alignment horizontal="center" vertical="center"/>
    </xf>
    <xf numFmtId="4" fontId="4" fillId="0" borderId="1" xfId="6" applyNumberFormat="1" applyFont="1" applyBorder="1" applyAlignment="1">
      <alignment horizontal="center" vertical="center"/>
    </xf>
    <xf numFmtId="164" fontId="4" fillId="0" borderId="1" xfId="2" applyFont="1" applyFill="1" applyBorder="1" applyAlignment="1">
      <alignment horizontal="center" vertical="center"/>
    </xf>
    <xf numFmtId="44" fontId="5" fillId="0" borderId="12" xfId="1" applyFont="1" applyFill="1" applyBorder="1" applyAlignment="1">
      <alignment horizontal="center" vertical="center"/>
    </xf>
    <xf numFmtId="0" fontId="4" fillId="0" borderId="1" xfId="4" applyFont="1" applyBorder="1" applyAlignment="1">
      <alignment horizontal="center" vertical="center"/>
    </xf>
    <xf numFmtId="10" fontId="4" fillId="0" borderId="1" xfId="3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/>
    </xf>
    <xf numFmtId="165" fontId="4" fillId="0" borderId="1" xfId="4" applyNumberFormat="1" applyFont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/>
    </xf>
    <xf numFmtId="0" fontId="4" fillId="0" borderId="23" xfId="4" applyFont="1" applyBorder="1" applyAlignment="1">
      <alignment horizontal="center" vertical="center"/>
    </xf>
    <xf numFmtId="0" fontId="4" fillId="0" borderId="0" xfId="4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4" fontId="5" fillId="0" borderId="24" xfId="1" applyFont="1" applyFill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168" fontId="4" fillId="0" borderId="1" xfId="4" applyNumberFormat="1" applyFont="1" applyBorder="1" applyAlignment="1">
      <alignment horizontal="center" vertical="center"/>
    </xf>
    <xf numFmtId="167" fontId="5" fillId="0" borderId="12" xfId="5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4" fillId="0" borderId="1" xfId="4" applyNumberFormat="1" applyFont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/>
    </xf>
    <xf numFmtId="0" fontId="4" fillId="0" borderId="27" xfId="4" applyFont="1" applyBorder="1" applyAlignment="1">
      <alignment horizontal="center" vertical="center"/>
    </xf>
    <xf numFmtId="0" fontId="4" fillId="0" borderId="28" xfId="4" applyFont="1" applyBorder="1" applyAlignment="1">
      <alignment horizontal="center" vertical="center"/>
    </xf>
    <xf numFmtId="0" fontId="5" fillId="0" borderId="28" xfId="4" applyFont="1" applyBorder="1" applyAlignment="1">
      <alignment horizontal="center" vertical="center"/>
    </xf>
    <xf numFmtId="44" fontId="5" fillId="0" borderId="29" xfId="1" applyFont="1" applyFill="1" applyBorder="1" applyAlignment="1">
      <alignment horizontal="center" vertical="center"/>
    </xf>
    <xf numFmtId="2" fontId="4" fillId="0" borderId="1" xfId="3" applyNumberFormat="1" applyFont="1" applyFill="1" applyBorder="1" applyAlignment="1">
      <alignment horizontal="center" vertical="center"/>
    </xf>
    <xf numFmtId="44" fontId="1" fillId="0" borderId="1" xfId="1" applyFont="1" applyFill="1" applyBorder="1" applyAlignment="1">
      <alignment horizontal="center" vertical="center"/>
    </xf>
    <xf numFmtId="44" fontId="1" fillId="0" borderId="1" xfId="1" applyFont="1" applyBorder="1" applyAlignment="1">
      <alignment horizontal="center"/>
    </xf>
    <xf numFmtId="0" fontId="11" fillId="0" borderId="0" xfId="7" applyFont="1" applyBorder="1" applyAlignment="1">
      <alignment horizontal="left" vertical="center"/>
    </xf>
    <xf numFmtId="0" fontId="0" fillId="0" borderId="0" xfId="0" applyBorder="1"/>
    <xf numFmtId="0" fontId="5" fillId="0" borderId="11" xfId="7" applyFont="1" applyBorder="1" applyAlignment="1">
      <alignment horizontal="left" vertical="center" wrapText="1"/>
    </xf>
    <xf numFmtId="0" fontId="5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horizontal="left" vertical="center" wrapText="1"/>
    </xf>
    <xf numFmtId="0" fontId="5" fillId="0" borderId="12" xfId="7" applyFont="1" applyBorder="1" applyAlignment="1">
      <alignment horizontal="left" vertical="center" wrapText="1"/>
    </xf>
    <xf numFmtId="0" fontId="4" fillId="0" borderId="11" xfId="7" applyFont="1" applyBorder="1" applyAlignment="1">
      <alignment horizontal="left" vertical="center"/>
    </xf>
    <xf numFmtId="1" fontId="11" fillId="0" borderId="1" xfId="7" applyNumberFormat="1" applyFont="1" applyBorder="1" applyAlignment="1">
      <alignment horizontal="center" vertical="center" shrinkToFit="1"/>
    </xf>
    <xf numFmtId="9" fontId="11" fillId="0" borderId="1" xfId="7" applyNumberFormat="1" applyFont="1" applyBorder="1" applyAlignment="1">
      <alignment horizontal="center" vertical="center" shrinkToFit="1"/>
    </xf>
    <xf numFmtId="42" fontId="11" fillId="0" borderId="1" xfId="2" applyNumberFormat="1" applyFont="1" applyFill="1" applyBorder="1" applyAlignment="1">
      <alignment vertical="center" shrinkToFit="1"/>
    </xf>
    <xf numFmtId="2" fontId="11" fillId="0" borderId="1" xfId="7" applyNumberFormat="1" applyFont="1" applyBorder="1" applyAlignment="1">
      <alignment horizontal="center" vertical="center" shrinkToFit="1"/>
    </xf>
    <xf numFmtId="10" fontId="11" fillId="0" borderId="12" xfId="7" applyNumberFormat="1" applyFont="1" applyBorder="1" applyAlignment="1">
      <alignment horizontal="right" vertical="center" shrinkToFit="1"/>
    </xf>
    <xf numFmtId="42" fontId="5" fillId="0" borderId="1" xfId="7" applyNumberFormat="1" applyFont="1" applyBorder="1" applyAlignment="1">
      <alignment horizontal="center" vertical="center" wrapText="1"/>
    </xf>
    <xf numFmtId="10" fontId="13" fillId="0" borderId="12" xfId="7" applyNumberFormat="1" applyFont="1" applyBorder="1" applyAlignment="1">
      <alignment horizontal="right" vertical="center" shrinkToFit="1"/>
    </xf>
    <xf numFmtId="0" fontId="4" fillId="0" borderId="11" xfId="7" applyFont="1" applyBorder="1" applyAlignment="1">
      <alignment horizontal="left" vertical="center" wrapText="1"/>
    </xf>
    <xf numFmtId="0" fontId="4" fillId="0" borderId="1" xfId="7" applyFont="1" applyBorder="1" applyAlignment="1">
      <alignment horizontal="center" vertical="center" wrapText="1"/>
    </xf>
    <xf numFmtId="166" fontId="11" fillId="0" borderId="1" xfId="7" applyNumberFormat="1" applyFont="1" applyBorder="1" applyAlignment="1">
      <alignment horizontal="center" vertical="center" shrinkToFit="1"/>
    </xf>
    <xf numFmtId="164" fontId="11" fillId="0" borderId="1" xfId="2" applyFont="1" applyFill="1" applyBorder="1" applyAlignment="1">
      <alignment vertical="center" shrinkToFit="1"/>
    </xf>
    <xf numFmtId="10" fontId="13" fillId="0" borderId="1" xfId="7" applyNumberFormat="1" applyFont="1" applyBorder="1" applyAlignment="1">
      <alignment horizontal="center" vertical="center" shrinkToFit="1"/>
    </xf>
    <xf numFmtId="42" fontId="11" fillId="0" borderId="12" xfId="2" applyNumberFormat="1" applyFont="1" applyFill="1" applyBorder="1" applyAlignment="1">
      <alignment vertical="center" shrinkToFit="1"/>
    </xf>
    <xf numFmtId="169" fontId="13" fillId="0" borderId="12" xfId="7" applyNumberFormat="1" applyFont="1" applyBorder="1" applyAlignment="1">
      <alignment vertical="center" shrinkToFit="1"/>
    </xf>
    <xf numFmtId="169" fontId="13" fillId="0" borderId="32" xfId="7" applyNumberFormat="1" applyFont="1" applyBorder="1" applyAlignment="1">
      <alignment vertical="center" shrinkToFi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4" fillId="0" borderId="11" xfId="4" applyFont="1" applyBorder="1" applyAlignment="1">
      <alignment horizontal="center" vertical="center"/>
    </xf>
    <xf numFmtId="0" fontId="4" fillId="0" borderId="1" xfId="4" applyFont="1" applyBorder="1" applyAlignment="1">
      <alignment horizontal="center" vertical="center"/>
    </xf>
    <xf numFmtId="43" fontId="15" fillId="0" borderId="0" xfId="8" applyFont="1"/>
    <xf numFmtId="170" fontId="14" fillId="0" borderId="0" xfId="0" applyNumberFormat="1" applyFont="1" applyFill="1" applyAlignment="1">
      <alignment horizontal="right" vertical="center"/>
    </xf>
    <xf numFmtId="43" fontId="14" fillId="0" borderId="0" xfId="8" applyFont="1" applyFill="1" applyAlignment="1">
      <alignment horizontal="right" vertical="center"/>
    </xf>
    <xf numFmtId="43" fontId="14" fillId="0" borderId="0" xfId="8" applyFont="1" applyAlignment="1">
      <alignment horizontal="right" vertical="center"/>
    </xf>
    <xf numFmtId="0" fontId="4" fillId="0" borderId="1" xfId="3" applyNumberFormat="1" applyFont="1" applyFill="1" applyBorder="1" applyAlignment="1">
      <alignment horizontal="center" vertical="center"/>
    </xf>
    <xf numFmtId="0" fontId="0" fillId="2" borderId="0" xfId="0" applyFill="1"/>
    <xf numFmtId="44" fontId="5" fillId="2" borderId="12" xfId="1" applyFont="1" applyFill="1" applyBorder="1" applyAlignment="1">
      <alignment horizontal="center" vertical="center"/>
    </xf>
    <xf numFmtId="170" fontId="14" fillId="0" borderId="0" xfId="0" applyNumberFormat="1" applyFont="1" applyAlignment="1">
      <alignment horizontal="right" vertical="center"/>
    </xf>
    <xf numFmtId="0" fontId="0" fillId="2" borderId="0" xfId="0" applyFill="1" applyAlignment="1"/>
    <xf numFmtId="44" fontId="4" fillId="0" borderId="1" xfId="1" applyFont="1" applyBorder="1" applyAlignment="1">
      <alignment horizontal="center" vertical="center"/>
    </xf>
    <xf numFmtId="165" fontId="4" fillId="0" borderId="1" xfId="0" applyNumberFormat="1" applyFont="1" applyBorder="1" applyAlignment="1">
      <alignment vertical="center"/>
    </xf>
    <xf numFmtId="167" fontId="4" fillId="0" borderId="1" xfId="5" applyFont="1" applyFill="1" applyBorder="1" applyAlignment="1">
      <alignment vertical="center"/>
    </xf>
    <xf numFmtId="44" fontId="14" fillId="0" borderId="0" xfId="1" applyFont="1" applyAlignment="1">
      <alignment vertical="center"/>
    </xf>
    <xf numFmtId="164" fontId="4" fillId="0" borderId="1" xfId="2" applyFont="1" applyFill="1" applyBorder="1" applyAlignment="1">
      <alignment vertical="center"/>
    </xf>
    <xf numFmtId="165" fontId="4" fillId="0" borderId="1" xfId="0" applyNumberFormat="1" applyFont="1" applyBorder="1" applyAlignment="1">
      <alignment horizontal="right" vertical="center"/>
    </xf>
    <xf numFmtId="43" fontId="14" fillId="0" borderId="1" xfId="8" applyFont="1" applyBorder="1" applyAlignment="1">
      <alignment horizontal="right" vertical="top"/>
    </xf>
    <xf numFmtId="4" fontId="4" fillId="0" borderId="1" xfId="6" applyNumberFormat="1" applyFont="1" applyBorder="1" applyAlignment="1">
      <alignment horizontal="right" vertical="center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4" fillId="0" borderId="7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8" xfId="4" applyFont="1" applyBorder="1" applyAlignment="1">
      <alignment horizontal="center" vertical="center"/>
    </xf>
    <xf numFmtId="0" fontId="4" fillId="0" borderId="9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  <xf numFmtId="0" fontId="4" fillId="0" borderId="1" xfId="4" applyFont="1" applyBorder="1" applyAlignment="1">
      <alignment horizontal="center" vertical="center"/>
    </xf>
    <xf numFmtId="165" fontId="5" fillId="0" borderId="10" xfId="4" applyNumberFormat="1" applyFont="1" applyBorder="1" applyAlignment="1">
      <alignment horizontal="center" vertical="center"/>
    </xf>
    <xf numFmtId="165" fontId="5" fillId="0" borderId="12" xfId="4" applyNumberFormat="1" applyFont="1" applyBorder="1" applyAlignment="1">
      <alignment horizontal="center" vertical="center"/>
    </xf>
    <xf numFmtId="0" fontId="5" fillId="0" borderId="0" xfId="4" applyFont="1" applyBorder="1" applyAlignment="1">
      <alignment horizontal="center" vertical="center"/>
    </xf>
    <xf numFmtId="0" fontId="5" fillId="0" borderId="13" xfId="4" applyFont="1" applyBorder="1" applyAlignment="1">
      <alignment horizontal="center" vertical="center"/>
    </xf>
    <xf numFmtId="0" fontId="5" fillId="0" borderId="14" xfId="4" applyFont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11" xfId="4" applyFont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5" fillId="0" borderId="16" xfId="4" applyFont="1" applyBorder="1" applyAlignment="1">
      <alignment horizontal="center" vertical="center"/>
    </xf>
    <xf numFmtId="0" fontId="5" fillId="0" borderId="17" xfId="4" applyFont="1" applyBorder="1" applyAlignment="1">
      <alignment horizontal="center" vertical="center"/>
    </xf>
    <xf numFmtId="0" fontId="5" fillId="0" borderId="18" xfId="4" applyFont="1" applyBorder="1" applyAlignment="1">
      <alignment horizontal="center" vertical="center"/>
    </xf>
    <xf numFmtId="0" fontId="5" fillId="0" borderId="11" xfId="4" applyFont="1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4" fillId="0" borderId="23" xfId="4" applyFont="1" applyBorder="1" applyAlignment="1">
      <alignment horizontal="center" vertical="center"/>
    </xf>
    <xf numFmtId="0" fontId="4" fillId="0" borderId="0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0" borderId="6" xfId="4" applyFont="1" applyBorder="1" applyAlignment="1">
      <alignment horizontal="center" vertical="center"/>
    </xf>
    <xf numFmtId="0" fontId="5" fillId="0" borderId="19" xfId="4" applyFont="1" applyBorder="1" applyAlignment="1">
      <alignment horizontal="center" vertical="center"/>
    </xf>
    <xf numFmtId="0" fontId="4" fillId="0" borderId="22" xfId="4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5" fillId="0" borderId="4" xfId="4" applyNumberFormat="1" applyFont="1" applyBorder="1" applyAlignment="1">
      <alignment horizontal="center" vertical="center" wrapText="1"/>
    </xf>
    <xf numFmtId="3" fontId="5" fillId="0" borderId="5" xfId="4" applyNumberFormat="1" applyFont="1" applyBorder="1" applyAlignment="1">
      <alignment horizontal="center" vertical="center" wrapText="1"/>
    </xf>
    <xf numFmtId="3" fontId="5" fillId="0" borderId="20" xfId="4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24" xfId="4" applyFont="1" applyBorder="1" applyAlignment="1">
      <alignment horizontal="center" vertical="center"/>
    </xf>
    <xf numFmtId="0" fontId="4" fillId="0" borderId="25" xfId="4" applyFont="1" applyBorder="1" applyAlignment="1">
      <alignment horizontal="center" vertical="center"/>
    </xf>
    <xf numFmtId="0" fontId="4" fillId="0" borderId="16" xfId="4" applyFont="1" applyBorder="1" applyAlignment="1">
      <alignment horizontal="center" vertical="center"/>
    </xf>
    <xf numFmtId="0" fontId="4" fillId="0" borderId="26" xfId="4" applyFont="1" applyBorder="1" applyAlignment="1">
      <alignment horizontal="center" vertical="center"/>
    </xf>
    <xf numFmtId="0" fontId="12" fillId="0" borderId="7" xfId="7" applyFont="1" applyBorder="1" applyAlignment="1">
      <alignment horizontal="center" vertical="center" wrapText="1"/>
    </xf>
    <xf numFmtId="0" fontId="12" fillId="0" borderId="9" xfId="7" applyFont="1" applyBorder="1" applyAlignment="1">
      <alignment horizontal="center" vertical="center" wrapText="1"/>
    </xf>
    <xf numFmtId="0" fontId="12" fillId="0" borderId="10" xfId="7" applyFont="1" applyBorder="1" applyAlignment="1">
      <alignment horizontal="center" vertical="center" wrapText="1"/>
    </xf>
    <xf numFmtId="0" fontId="12" fillId="0" borderId="11" xfId="7" applyFont="1" applyBorder="1" applyAlignment="1">
      <alignment horizontal="center" vertical="center" wrapText="1"/>
    </xf>
    <xf numFmtId="0" fontId="12" fillId="0" borderId="1" xfId="7" applyFont="1" applyBorder="1" applyAlignment="1">
      <alignment horizontal="center" vertical="center" wrapText="1"/>
    </xf>
    <xf numFmtId="0" fontId="12" fillId="0" borderId="12" xfId="7" applyFont="1" applyBorder="1" applyAlignment="1">
      <alignment horizontal="center" vertical="center" wrapText="1"/>
    </xf>
    <xf numFmtId="0" fontId="5" fillId="0" borderId="11" xfId="7" applyFont="1" applyBorder="1" applyAlignment="1">
      <alignment horizontal="left" vertical="center" wrapText="1"/>
    </xf>
    <xf numFmtId="0" fontId="5" fillId="0" borderId="1" xfId="7" applyFont="1" applyBorder="1" applyAlignment="1">
      <alignment horizontal="left" vertical="center" wrapText="1"/>
    </xf>
    <xf numFmtId="169" fontId="13" fillId="0" borderId="1" xfId="7" applyNumberFormat="1" applyFont="1" applyBorder="1" applyAlignment="1">
      <alignment horizontal="left" vertical="center" shrinkToFit="1"/>
    </xf>
    <xf numFmtId="169" fontId="13" fillId="0" borderId="12" xfId="7" applyNumberFormat="1" applyFont="1" applyBorder="1" applyAlignment="1">
      <alignment horizontal="left" vertical="center" shrinkToFit="1"/>
    </xf>
    <xf numFmtId="0" fontId="11" fillId="0" borderId="11" xfId="7" applyFont="1" applyBorder="1" applyAlignment="1">
      <alignment horizontal="center" vertical="center" wrapText="1"/>
    </xf>
    <xf numFmtId="0" fontId="11" fillId="0" borderId="1" xfId="7" applyFont="1" applyBorder="1" applyAlignment="1">
      <alignment horizontal="center" vertical="center" wrapText="1"/>
    </xf>
    <xf numFmtId="0" fontId="11" fillId="0" borderId="12" xfId="7" applyFont="1" applyBorder="1" applyAlignment="1">
      <alignment horizontal="center" vertical="center" wrapText="1"/>
    </xf>
    <xf numFmtId="0" fontId="11" fillId="0" borderId="11" xfId="7" applyFont="1" applyBorder="1" applyAlignment="1">
      <alignment horizontal="left" vertical="center" wrapText="1"/>
    </xf>
    <xf numFmtId="0" fontId="11" fillId="0" borderId="1" xfId="7" applyFont="1" applyBorder="1" applyAlignment="1">
      <alignment horizontal="left" vertical="center" wrapText="1"/>
    </xf>
    <xf numFmtId="0" fontId="11" fillId="0" borderId="12" xfId="7" applyFont="1" applyBorder="1" applyAlignment="1">
      <alignment horizontal="left" vertical="center" wrapText="1"/>
    </xf>
    <xf numFmtId="0" fontId="5" fillId="0" borderId="1" xfId="7" applyFont="1" applyBorder="1" applyAlignment="1">
      <alignment horizontal="center" vertical="center" wrapText="1"/>
    </xf>
    <xf numFmtId="164" fontId="11" fillId="0" borderId="1" xfId="2" applyFont="1" applyFill="1" applyBorder="1" applyAlignment="1">
      <alignment horizontal="left" vertical="center" shrinkToFit="1"/>
    </xf>
    <xf numFmtId="42" fontId="5" fillId="0" borderId="1" xfId="7" applyNumberFormat="1" applyFont="1" applyBorder="1" applyAlignment="1">
      <alignment horizontal="center" vertical="center" wrapText="1"/>
    </xf>
    <xf numFmtId="0" fontId="5" fillId="0" borderId="11" xfId="7" applyFont="1" applyBorder="1" applyAlignment="1">
      <alignment horizontal="center" vertical="center" wrapText="1"/>
    </xf>
    <xf numFmtId="0" fontId="5" fillId="0" borderId="30" xfId="7" applyFont="1" applyBorder="1" applyAlignment="1">
      <alignment horizontal="center" vertical="center" wrapText="1"/>
    </xf>
    <xf numFmtId="0" fontId="5" fillId="0" borderId="31" xfId="7" applyFont="1" applyBorder="1" applyAlignment="1">
      <alignment horizontal="center" vertical="center" wrapText="1"/>
    </xf>
    <xf numFmtId="0" fontId="5" fillId="0" borderId="12" xfId="7" applyFont="1" applyBorder="1" applyAlignment="1">
      <alignment horizontal="center" vertical="center" wrapText="1"/>
    </xf>
  </cellXfs>
  <cellStyles count="9">
    <cellStyle name="Millares" xfId="8" builtinId="3"/>
    <cellStyle name="Moneda" xfId="1" builtinId="4"/>
    <cellStyle name="Moneda [0]" xfId="2" builtinId="7"/>
    <cellStyle name="Moneda 10" xfId="5"/>
    <cellStyle name="Normal" xfId="0" builtinId="0"/>
    <cellStyle name="Normal 2 3 2" xfId="6"/>
    <cellStyle name="Normal 8" xfId="7"/>
    <cellStyle name="Normal_APU ADICIONALES" xfId="4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4.png"/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447675</xdr:colOff>
      <xdr:row>2</xdr:row>
      <xdr:rowOff>114299</xdr:rowOff>
    </xdr:from>
    <xdr:to>
      <xdr:col>4</xdr:col>
      <xdr:colOff>290468</xdr:colOff>
      <xdr:row>6</xdr:row>
      <xdr:rowOff>156844</xdr:rowOff>
    </xdr:to>
    <xdr:pic>
      <xdr:nvPicPr>
        <xdr:cNvPr id="2" name="Imagen 1" descr="C:\Users\fundacion municipali\Desktop\Gobernacion\0000-2020-imggbp-01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495299"/>
          <a:ext cx="1176293" cy="8045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400050</xdr:colOff>
      <xdr:row>2</xdr:row>
      <xdr:rowOff>85725</xdr:rowOff>
    </xdr:from>
    <xdr:to>
      <xdr:col>8</xdr:col>
      <xdr:colOff>1036592</xdr:colOff>
      <xdr:row>6</xdr:row>
      <xdr:rowOff>87630</xdr:rowOff>
    </xdr:to>
    <xdr:pic>
      <xdr:nvPicPr>
        <xdr:cNvPr id="3" name="Imagen 2" descr="C:\Users\fundacion municipali\Desktop\Gobernacion\logo_depto_big.pn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5" y="466725"/>
          <a:ext cx="1227092" cy="7639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1</xdr:row>
      <xdr:rowOff>168730</xdr:rowOff>
    </xdr:from>
    <xdr:to>
      <xdr:col>1</xdr:col>
      <xdr:colOff>735312</xdr:colOff>
      <xdr:row>6</xdr:row>
      <xdr:rowOff>25597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2" y="368755"/>
          <a:ext cx="687685" cy="809367"/>
        </a:xfrm>
        <a:prstGeom prst="rect">
          <a:avLst/>
        </a:prstGeom>
      </xdr:spPr>
    </xdr:pic>
    <xdr:clientData/>
  </xdr:twoCellAnchor>
  <xdr:twoCellAnchor editAs="oneCell">
    <xdr:from>
      <xdr:col>2</xdr:col>
      <xdr:colOff>785976</xdr:colOff>
      <xdr:row>0</xdr:row>
      <xdr:rowOff>129618</xdr:rowOff>
    </xdr:from>
    <xdr:to>
      <xdr:col>5</xdr:col>
      <xdr:colOff>369961</xdr:colOff>
      <xdr:row>4</xdr:row>
      <xdr:rowOff>69744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2014701" y="129618"/>
          <a:ext cx="3241585" cy="702126"/>
        </a:xfrm>
        <a:prstGeom prst="rect">
          <a:avLst/>
        </a:prstGeom>
      </xdr:spPr>
    </xdr:pic>
    <xdr:clientData/>
  </xdr:twoCellAnchor>
  <xdr:twoCellAnchor editAs="oneCell">
    <xdr:from>
      <xdr:col>5</xdr:col>
      <xdr:colOff>1110869</xdr:colOff>
      <xdr:row>1</xdr:row>
      <xdr:rowOff>124486</xdr:rowOff>
    </xdr:from>
    <xdr:to>
      <xdr:col>7</xdr:col>
      <xdr:colOff>25042</xdr:colOff>
      <xdr:row>6</xdr:row>
      <xdr:rowOff>116759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968619" y="324511"/>
          <a:ext cx="1076348" cy="944773"/>
        </a:xfrm>
        <a:prstGeom prst="rect">
          <a:avLst/>
        </a:prstGeom>
      </xdr:spPr>
    </xdr:pic>
    <xdr:clientData/>
  </xdr:twoCellAnchor>
  <xdr:oneCellAnchor>
    <xdr:from>
      <xdr:col>1</xdr:col>
      <xdr:colOff>34789</xdr:colOff>
      <xdr:row>33</xdr:row>
      <xdr:rowOff>47798</xdr:rowOff>
    </xdr:from>
    <xdr:ext cx="692709" cy="772173"/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514" y="6362873"/>
          <a:ext cx="692709" cy="772173"/>
        </a:xfrm>
        <a:prstGeom prst="rect">
          <a:avLst/>
        </a:prstGeom>
      </xdr:spPr>
    </xdr:pic>
    <xdr:clientData/>
  </xdr:oneCellAnchor>
  <xdr:oneCellAnchor>
    <xdr:from>
      <xdr:col>2</xdr:col>
      <xdr:colOff>785976</xdr:colOff>
      <xdr:row>32</xdr:row>
      <xdr:rowOff>0</xdr:rowOff>
    </xdr:from>
    <xdr:ext cx="3343326" cy="659170"/>
    <xdr:pic>
      <xdr:nvPicPr>
        <xdr:cNvPr id="6" name="Imagen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2014701" y="6124575"/>
          <a:ext cx="3343326" cy="659170"/>
        </a:xfrm>
        <a:prstGeom prst="rect">
          <a:avLst/>
        </a:prstGeom>
      </xdr:spPr>
    </xdr:pic>
    <xdr:clientData/>
  </xdr:oneCellAnchor>
  <xdr:oneCellAnchor>
    <xdr:from>
      <xdr:col>5</xdr:col>
      <xdr:colOff>1082294</xdr:colOff>
      <xdr:row>32</xdr:row>
      <xdr:rowOff>141052</xdr:rowOff>
    </xdr:from>
    <xdr:ext cx="1107150" cy="901455"/>
    <xdr:pic>
      <xdr:nvPicPr>
        <xdr:cNvPr id="7" name="Imagen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968619" y="6265627"/>
          <a:ext cx="1107150" cy="901455"/>
        </a:xfrm>
        <a:prstGeom prst="rect">
          <a:avLst/>
        </a:prstGeom>
      </xdr:spPr>
    </xdr:pic>
    <xdr:clientData/>
  </xdr:oneCellAnchor>
  <xdr:oneCellAnchor>
    <xdr:from>
      <xdr:col>1</xdr:col>
      <xdr:colOff>28577</xdr:colOff>
      <xdr:row>64</xdr:row>
      <xdr:rowOff>25855</xdr:rowOff>
    </xdr:from>
    <xdr:ext cx="697200" cy="777179"/>
    <xdr:pic>
      <xdr:nvPicPr>
        <xdr:cNvPr id="8" name="Imagen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2" y="12265480"/>
          <a:ext cx="697200" cy="777179"/>
        </a:xfrm>
        <a:prstGeom prst="rect">
          <a:avLst/>
        </a:prstGeom>
      </xdr:spPr>
    </xdr:pic>
    <xdr:clientData/>
  </xdr:oneCellAnchor>
  <xdr:oneCellAnchor>
    <xdr:from>
      <xdr:col>2</xdr:col>
      <xdr:colOff>785976</xdr:colOff>
      <xdr:row>62</xdr:row>
      <xdr:rowOff>129618</xdr:rowOff>
    </xdr:from>
    <xdr:ext cx="3343326" cy="659170"/>
    <xdr:pic>
      <xdr:nvPicPr>
        <xdr:cNvPr id="9" name="Imagen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2014701" y="11978718"/>
          <a:ext cx="3343326" cy="659170"/>
        </a:xfrm>
        <a:prstGeom prst="rect">
          <a:avLst/>
        </a:prstGeom>
      </xdr:spPr>
    </xdr:pic>
    <xdr:clientData/>
  </xdr:oneCellAnchor>
  <xdr:oneCellAnchor>
    <xdr:from>
      <xdr:col>5</xdr:col>
      <xdr:colOff>1082294</xdr:colOff>
      <xdr:row>63</xdr:row>
      <xdr:rowOff>153061</xdr:rowOff>
    </xdr:from>
    <xdr:ext cx="1107150" cy="901455"/>
    <xdr:pic>
      <xdr:nvPicPr>
        <xdr:cNvPr id="10" name="Imagen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968619" y="12202186"/>
          <a:ext cx="1107150" cy="901455"/>
        </a:xfrm>
        <a:prstGeom prst="rect">
          <a:avLst/>
        </a:prstGeom>
      </xdr:spPr>
    </xdr:pic>
    <xdr:clientData/>
  </xdr:oneCellAnchor>
  <xdr:oneCellAnchor>
    <xdr:from>
      <xdr:col>1</xdr:col>
      <xdr:colOff>47627</xdr:colOff>
      <xdr:row>94</xdr:row>
      <xdr:rowOff>168730</xdr:rowOff>
    </xdr:from>
    <xdr:ext cx="687685" cy="829851"/>
    <xdr:pic>
      <xdr:nvPicPr>
        <xdr:cNvPr id="11" name="Imagen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2" y="18142405"/>
          <a:ext cx="687685" cy="829851"/>
        </a:xfrm>
        <a:prstGeom prst="rect">
          <a:avLst/>
        </a:prstGeom>
      </xdr:spPr>
    </xdr:pic>
    <xdr:clientData/>
  </xdr:oneCellAnchor>
  <xdr:oneCellAnchor>
    <xdr:from>
      <xdr:col>2</xdr:col>
      <xdr:colOff>785976</xdr:colOff>
      <xdr:row>93</xdr:row>
      <xdr:rowOff>129618</xdr:rowOff>
    </xdr:from>
    <xdr:ext cx="3240356" cy="719230"/>
    <xdr:pic>
      <xdr:nvPicPr>
        <xdr:cNvPr id="12" name="Imagen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2014701" y="17903268"/>
          <a:ext cx="3240356" cy="719230"/>
        </a:xfrm>
        <a:prstGeom prst="rect">
          <a:avLst/>
        </a:prstGeom>
      </xdr:spPr>
    </xdr:pic>
    <xdr:clientData/>
  </xdr:oneCellAnchor>
  <xdr:oneCellAnchor>
    <xdr:from>
      <xdr:col>5</xdr:col>
      <xdr:colOff>1110869</xdr:colOff>
      <xdr:row>94</xdr:row>
      <xdr:rowOff>124486</xdr:rowOff>
    </xdr:from>
    <xdr:ext cx="1073071" cy="965257"/>
    <xdr:pic>
      <xdr:nvPicPr>
        <xdr:cNvPr id="13" name="Imagen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968619" y="18098161"/>
          <a:ext cx="1073071" cy="965257"/>
        </a:xfrm>
        <a:prstGeom prst="rect">
          <a:avLst/>
        </a:prstGeom>
      </xdr:spPr>
    </xdr:pic>
    <xdr:clientData/>
  </xdr:oneCellAnchor>
  <xdr:oneCellAnchor>
    <xdr:from>
      <xdr:col>1</xdr:col>
      <xdr:colOff>34789</xdr:colOff>
      <xdr:row>128</xdr:row>
      <xdr:rowOff>47798</xdr:rowOff>
    </xdr:from>
    <xdr:ext cx="692709" cy="772173"/>
    <xdr:pic>
      <xdr:nvPicPr>
        <xdr:cNvPr id="14" name="Imagen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514" y="24136523"/>
          <a:ext cx="692709" cy="772173"/>
        </a:xfrm>
        <a:prstGeom prst="rect">
          <a:avLst/>
        </a:prstGeom>
      </xdr:spPr>
    </xdr:pic>
    <xdr:clientData/>
  </xdr:oneCellAnchor>
  <xdr:oneCellAnchor>
    <xdr:from>
      <xdr:col>2</xdr:col>
      <xdr:colOff>785976</xdr:colOff>
      <xdr:row>127</xdr:row>
      <xdr:rowOff>0</xdr:rowOff>
    </xdr:from>
    <xdr:ext cx="3343326" cy="659170"/>
    <xdr:pic>
      <xdr:nvPicPr>
        <xdr:cNvPr id="15" name="Imagen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2014701" y="23898225"/>
          <a:ext cx="3343326" cy="659170"/>
        </a:xfrm>
        <a:prstGeom prst="rect">
          <a:avLst/>
        </a:prstGeom>
      </xdr:spPr>
    </xdr:pic>
    <xdr:clientData/>
  </xdr:oneCellAnchor>
  <xdr:oneCellAnchor>
    <xdr:from>
      <xdr:col>5</xdr:col>
      <xdr:colOff>1082294</xdr:colOff>
      <xdr:row>127</xdr:row>
      <xdr:rowOff>141052</xdr:rowOff>
    </xdr:from>
    <xdr:ext cx="1107150" cy="901455"/>
    <xdr:pic>
      <xdr:nvPicPr>
        <xdr:cNvPr id="16" name="Imagen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968619" y="24039277"/>
          <a:ext cx="1107150" cy="901455"/>
        </a:xfrm>
        <a:prstGeom prst="rect">
          <a:avLst/>
        </a:prstGeom>
      </xdr:spPr>
    </xdr:pic>
    <xdr:clientData/>
  </xdr:oneCellAnchor>
  <xdr:oneCellAnchor>
    <xdr:from>
      <xdr:col>1</xdr:col>
      <xdr:colOff>28577</xdr:colOff>
      <xdr:row>159</xdr:row>
      <xdr:rowOff>25855</xdr:rowOff>
    </xdr:from>
    <xdr:ext cx="697200" cy="777179"/>
    <xdr:pic>
      <xdr:nvPicPr>
        <xdr:cNvPr id="17" name="Imagen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2" y="30039130"/>
          <a:ext cx="697200" cy="777179"/>
        </a:xfrm>
        <a:prstGeom prst="rect">
          <a:avLst/>
        </a:prstGeom>
      </xdr:spPr>
    </xdr:pic>
    <xdr:clientData/>
  </xdr:oneCellAnchor>
  <xdr:oneCellAnchor>
    <xdr:from>
      <xdr:col>2</xdr:col>
      <xdr:colOff>766926</xdr:colOff>
      <xdr:row>157</xdr:row>
      <xdr:rowOff>72468</xdr:rowOff>
    </xdr:from>
    <xdr:ext cx="3343326" cy="659170"/>
    <xdr:pic>
      <xdr:nvPicPr>
        <xdr:cNvPr id="18" name="Imagen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1995651" y="30114318"/>
          <a:ext cx="3343326" cy="659170"/>
        </a:xfrm>
        <a:prstGeom prst="rect">
          <a:avLst/>
        </a:prstGeom>
      </xdr:spPr>
    </xdr:pic>
    <xdr:clientData/>
  </xdr:oneCellAnchor>
  <xdr:oneCellAnchor>
    <xdr:from>
      <xdr:col>5</xdr:col>
      <xdr:colOff>1082294</xdr:colOff>
      <xdr:row>158</xdr:row>
      <xdr:rowOff>153061</xdr:rowOff>
    </xdr:from>
    <xdr:ext cx="1107150" cy="901455"/>
    <xdr:pic>
      <xdr:nvPicPr>
        <xdr:cNvPr id="19" name="Imagen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968619" y="29975836"/>
          <a:ext cx="1107150" cy="901455"/>
        </a:xfrm>
        <a:prstGeom prst="rect">
          <a:avLst/>
        </a:prstGeom>
      </xdr:spPr>
    </xdr:pic>
    <xdr:clientData/>
  </xdr:oneCellAnchor>
  <xdr:oneCellAnchor>
    <xdr:from>
      <xdr:col>1</xdr:col>
      <xdr:colOff>47627</xdr:colOff>
      <xdr:row>189</xdr:row>
      <xdr:rowOff>168730</xdr:rowOff>
    </xdr:from>
    <xdr:ext cx="687685" cy="829851"/>
    <xdr:pic>
      <xdr:nvPicPr>
        <xdr:cNvPr id="20" name="Imagen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2" y="35916055"/>
          <a:ext cx="687685" cy="829851"/>
        </a:xfrm>
        <a:prstGeom prst="rect">
          <a:avLst/>
        </a:prstGeom>
      </xdr:spPr>
    </xdr:pic>
    <xdr:clientData/>
  </xdr:oneCellAnchor>
  <xdr:oneCellAnchor>
    <xdr:from>
      <xdr:col>2</xdr:col>
      <xdr:colOff>785976</xdr:colOff>
      <xdr:row>188</xdr:row>
      <xdr:rowOff>129618</xdr:rowOff>
    </xdr:from>
    <xdr:ext cx="3240356" cy="719230"/>
    <xdr:pic>
      <xdr:nvPicPr>
        <xdr:cNvPr id="21" name="Imagen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2014701" y="35676918"/>
          <a:ext cx="3240356" cy="719230"/>
        </a:xfrm>
        <a:prstGeom prst="rect">
          <a:avLst/>
        </a:prstGeom>
      </xdr:spPr>
    </xdr:pic>
    <xdr:clientData/>
  </xdr:oneCellAnchor>
  <xdr:oneCellAnchor>
    <xdr:from>
      <xdr:col>5</xdr:col>
      <xdr:colOff>1110869</xdr:colOff>
      <xdr:row>189</xdr:row>
      <xdr:rowOff>124486</xdr:rowOff>
    </xdr:from>
    <xdr:ext cx="1073071" cy="965257"/>
    <xdr:pic>
      <xdr:nvPicPr>
        <xdr:cNvPr id="22" name="Imagen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968619" y="35871811"/>
          <a:ext cx="1073071" cy="965257"/>
        </a:xfrm>
        <a:prstGeom prst="rect">
          <a:avLst/>
        </a:prstGeom>
      </xdr:spPr>
    </xdr:pic>
    <xdr:clientData/>
  </xdr:oneCellAnchor>
  <xdr:oneCellAnchor>
    <xdr:from>
      <xdr:col>1</xdr:col>
      <xdr:colOff>34789</xdr:colOff>
      <xdr:row>221</xdr:row>
      <xdr:rowOff>47798</xdr:rowOff>
    </xdr:from>
    <xdr:ext cx="692709" cy="772173"/>
    <xdr:pic>
      <xdr:nvPicPr>
        <xdr:cNvPr id="23" name="Imagen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514" y="41910173"/>
          <a:ext cx="692709" cy="772173"/>
        </a:xfrm>
        <a:prstGeom prst="rect">
          <a:avLst/>
        </a:prstGeom>
      </xdr:spPr>
    </xdr:pic>
    <xdr:clientData/>
  </xdr:oneCellAnchor>
  <xdr:oneCellAnchor>
    <xdr:from>
      <xdr:col>2</xdr:col>
      <xdr:colOff>785976</xdr:colOff>
      <xdr:row>220</xdr:row>
      <xdr:rowOff>0</xdr:rowOff>
    </xdr:from>
    <xdr:ext cx="3343326" cy="659170"/>
    <xdr:pic>
      <xdr:nvPicPr>
        <xdr:cNvPr id="24" name="Imagen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2014701" y="41671875"/>
          <a:ext cx="3343326" cy="659170"/>
        </a:xfrm>
        <a:prstGeom prst="rect">
          <a:avLst/>
        </a:prstGeom>
      </xdr:spPr>
    </xdr:pic>
    <xdr:clientData/>
  </xdr:oneCellAnchor>
  <xdr:oneCellAnchor>
    <xdr:from>
      <xdr:col>5</xdr:col>
      <xdr:colOff>1082294</xdr:colOff>
      <xdr:row>220</xdr:row>
      <xdr:rowOff>141052</xdr:rowOff>
    </xdr:from>
    <xdr:ext cx="1107150" cy="901455"/>
    <xdr:pic>
      <xdr:nvPicPr>
        <xdr:cNvPr id="25" name="Imagen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968619" y="41812927"/>
          <a:ext cx="1107150" cy="901455"/>
        </a:xfrm>
        <a:prstGeom prst="rect">
          <a:avLst/>
        </a:prstGeom>
      </xdr:spPr>
    </xdr:pic>
    <xdr:clientData/>
  </xdr:oneCellAnchor>
  <xdr:oneCellAnchor>
    <xdr:from>
      <xdr:col>1</xdr:col>
      <xdr:colOff>28577</xdr:colOff>
      <xdr:row>252</xdr:row>
      <xdr:rowOff>25855</xdr:rowOff>
    </xdr:from>
    <xdr:ext cx="697200" cy="777179"/>
    <xdr:pic>
      <xdr:nvPicPr>
        <xdr:cNvPr id="26" name="Imagen 25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2" y="47812780"/>
          <a:ext cx="697200" cy="777179"/>
        </a:xfrm>
        <a:prstGeom prst="rect">
          <a:avLst/>
        </a:prstGeom>
      </xdr:spPr>
    </xdr:pic>
    <xdr:clientData/>
  </xdr:oneCellAnchor>
  <xdr:oneCellAnchor>
    <xdr:from>
      <xdr:col>2</xdr:col>
      <xdr:colOff>785976</xdr:colOff>
      <xdr:row>250</xdr:row>
      <xdr:rowOff>129618</xdr:rowOff>
    </xdr:from>
    <xdr:ext cx="3343326" cy="659170"/>
    <xdr:pic>
      <xdr:nvPicPr>
        <xdr:cNvPr id="27" name="Imagen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2014701" y="47526018"/>
          <a:ext cx="3343326" cy="659170"/>
        </a:xfrm>
        <a:prstGeom prst="rect">
          <a:avLst/>
        </a:prstGeom>
      </xdr:spPr>
    </xdr:pic>
    <xdr:clientData/>
  </xdr:oneCellAnchor>
  <xdr:oneCellAnchor>
    <xdr:from>
      <xdr:col>5</xdr:col>
      <xdr:colOff>1082294</xdr:colOff>
      <xdr:row>251</xdr:row>
      <xdr:rowOff>153061</xdr:rowOff>
    </xdr:from>
    <xdr:ext cx="1107150" cy="901455"/>
    <xdr:pic>
      <xdr:nvPicPr>
        <xdr:cNvPr id="28" name="Imagen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968619" y="47749486"/>
          <a:ext cx="1107150" cy="90145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469515</xdr:colOff>
      <xdr:row>2</xdr:row>
      <xdr:rowOff>58116</xdr:rowOff>
    </xdr:from>
    <xdr:to>
      <xdr:col>1</xdr:col>
      <xdr:colOff>954424</xdr:colOff>
      <xdr:row>3</xdr:row>
      <xdr:rowOff>418585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7190" y="458166"/>
          <a:ext cx="484909" cy="550969"/>
        </a:xfrm>
        <a:prstGeom prst="rect">
          <a:avLst/>
        </a:prstGeom>
      </xdr:spPr>
    </xdr:pic>
    <xdr:clientData/>
  </xdr:twoCellAnchor>
  <xdr:twoCellAnchor editAs="oneCell">
    <xdr:from>
      <xdr:col>2</xdr:col>
      <xdr:colOff>546261</xdr:colOff>
      <xdr:row>2</xdr:row>
      <xdr:rowOff>15386</xdr:rowOff>
    </xdr:from>
    <xdr:to>
      <xdr:col>6</xdr:col>
      <xdr:colOff>392558</xdr:colOff>
      <xdr:row>3</xdr:row>
      <xdr:rowOff>384416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2432211" y="415436"/>
          <a:ext cx="2665697" cy="559530"/>
        </a:xfrm>
        <a:prstGeom prst="rect">
          <a:avLst/>
        </a:prstGeom>
      </xdr:spPr>
    </xdr:pic>
    <xdr:clientData/>
  </xdr:twoCellAnchor>
  <xdr:twoCellAnchor editAs="oneCell">
    <xdr:from>
      <xdr:col>6</xdr:col>
      <xdr:colOff>736986</xdr:colOff>
      <xdr:row>2</xdr:row>
      <xdr:rowOff>29874</xdr:rowOff>
    </xdr:from>
    <xdr:to>
      <xdr:col>7</xdr:col>
      <xdr:colOff>682092</xdr:colOff>
      <xdr:row>3</xdr:row>
      <xdr:rowOff>470049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442336" y="429924"/>
          <a:ext cx="716631" cy="6306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:/Users/fundacion%20municipali/Desktop/Gobernacion/1.-TOMO_VALLEDUPAR-%202022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 DE UNITARIOS"/>
      <sheetName val="INSUMOS"/>
      <sheetName val="ANALISIS UNITARIOS "/>
      <sheetName val="BASICOS"/>
      <sheetName val="MO"/>
      <sheetName val="MORTEROS Y CONCRETOS"/>
    </sheetNames>
    <sheetDataSet>
      <sheetData sheetId="0"/>
      <sheetData sheetId="1">
        <row r="8">
          <cell r="B8" t="str">
            <v>ESTACA DE MADERA 2" X 2" X 1 MTRO</v>
          </cell>
          <cell r="C8" t="str">
            <v>ml</v>
          </cell>
          <cell r="D8">
            <v>2800</v>
          </cell>
        </row>
        <row r="9">
          <cell r="B9" t="str">
            <v>TABLA  ALGARROBILLO 1"  X 40CMT X 3 MTS</v>
          </cell>
          <cell r="C9" t="str">
            <v>UN</v>
          </cell>
          <cell r="D9">
            <v>59500</v>
          </cell>
        </row>
        <row r="10">
          <cell r="B10" t="str">
            <v>ALGARROBILLO 2"X2"X3.00MT</v>
          </cell>
          <cell r="C10" t="str">
            <v>UN</v>
          </cell>
          <cell r="D10">
            <v>14000</v>
          </cell>
        </row>
        <row r="11">
          <cell r="B11" t="str">
            <v>TABLA 1''X2"X3.00MT ALGARROBILLO</v>
          </cell>
          <cell r="C11" t="str">
            <v>UN</v>
          </cell>
          <cell r="D11">
            <v>18000</v>
          </cell>
        </row>
        <row r="12">
          <cell r="B12" t="str">
            <v>TABLA CEDRO / TOLUA  1" X 30 CM X 3MTS</v>
          </cell>
          <cell r="C12" t="str">
            <v>UN</v>
          </cell>
          <cell r="D12">
            <v>60690</v>
          </cell>
        </row>
        <row r="13">
          <cell r="B13" t="str">
            <v>TABLA 2''X4"X3.00MT ALGARROBILLO</v>
          </cell>
          <cell r="C13" t="str">
            <v>UN</v>
          </cell>
          <cell r="D13">
            <v>56000</v>
          </cell>
        </row>
        <row r="14">
          <cell r="B14" t="str">
            <v>TABLAS ALGARROBILLO 1" X 30 X 3MTS</v>
          </cell>
          <cell r="C14" t="str">
            <v>UN</v>
          </cell>
          <cell r="D14">
            <v>30801</v>
          </cell>
        </row>
        <row r="15">
          <cell r="B15" t="str">
            <v>TABLA ALGARROBILLO BURRA 25CMT X3MTR</v>
          </cell>
          <cell r="C15" t="str">
            <v>UN</v>
          </cell>
          <cell r="D15">
            <v>15750</v>
          </cell>
        </row>
        <row r="16">
          <cell r="B16" t="str">
            <v>ALGARROBILLO</v>
          </cell>
          <cell r="C16" t="str">
            <v>PIE</v>
          </cell>
          <cell r="D16">
            <v>2000</v>
          </cell>
        </row>
        <row r="17">
          <cell r="B17" t="str">
            <v>TOLUA</v>
          </cell>
          <cell r="C17" t="str">
            <v>PIE</v>
          </cell>
          <cell r="D17">
            <v>5000</v>
          </cell>
        </row>
        <row r="18">
          <cell r="B18" t="str">
            <v>CEDRO</v>
          </cell>
          <cell r="C18" t="str">
            <v>PIE</v>
          </cell>
          <cell r="D18">
            <v>5000</v>
          </cell>
        </row>
        <row r="19">
          <cell r="B19" t="str">
            <v>ROBLE</v>
          </cell>
          <cell r="C19" t="str">
            <v>PIE</v>
          </cell>
          <cell r="D19">
            <v>5000</v>
          </cell>
        </row>
        <row r="20">
          <cell r="B20" t="str">
            <v>CARRETO</v>
          </cell>
          <cell r="C20" t="str">
            <v>PIE</v>
          </cell>
          <cell r="D20">
            <v>5000</v>
          </cell>
        </row>
        <row r="21">
          <cell r="B21" t="str">
            <v>ABARCO</v>
          </cell>
          <cell r="C21" t="str">
            <v>PIE</v>
          </cell>
        </row>
        <row r="22">
          <cell r="B22" t="str">
            <v>Equipo de topografía teodolito electrónico con abertura de anteojo de 42- 45 mm. aumento del anteojo: 30x.distancia mínima de enfoque: 1 - 1.5 m. precisión: 5´´</v>
          </cell>
          <cell r="C22" t="str">
            <v>MES</v>
          </cell>
          <cell r="D22">
            <v>3149760</v>
          </cell>
        </row>
        <row r="23">
          <cell r="B23" t="str">
            <v xml:space="preserve">CADENERO 1 </v>
          </cell>
          <cell r="C23" t="str">
            <v>MES</v>
          </cell>
          <cell r="D23">
            <v>1687000</v>
          </cell>
        </row>
        <row r="24">
          <cell r="B24" t="str">
            <v xml:space="preserve">CADENERO 2 </v>
          </cell>
          <cell r="C24" t="str">
            <v>MES</v>
          </cell>
          <cell r="D24">
            <v>1469000</v>
          </cell>
        </row>
        <row r="25">
          <cell r="B25" t="str">
            <v xml:space="preserve">TOPOGRAFO - Profesional Categoria 5 </v>
          </cell>
          <cell r="C25" t="str">
            <v>MES</v>
          </cell>
          <cell r="D25">
            <v>6257000</v>
          </cell>
        </row>
        <row r="26">
          <cell r="B26" t="str">
            <v xml:space="preserve">TOPOGRAFO </v>
          </cell>
          <cell r="C26" t="str">
            <v>DIA</v>
          </cell>
          <cell r="D26">
            <v>208566.66666666666</v>
          </cell>
        </row>
        <row r="27">
          <cell r="B27" t="str">
            <v>TRANSPORTE MATERIAL</v>
          </cell>
          <cell r="C27" t="str">
            <v>M3/KM</v>
          </cell>
          <cell r="D27">
            <v>1152</v>
          </cell>
        </row>
        <row r="28">
          <cell r="C28" t="str">
            <v>M3</v>
          </cell>
        </row>
        <row r="29">
          <cell r="B29" t="str">
            <v xml:space="preserve">TRANSPORTE MEZCLA DENSA </v>
          </cell>
          <cell r="C29" t="str">
            <v>M3</v>
          </cell>
          <cell r="D29">
            <v>1300</v>
          </cell>
        </row>
        <row r="30">
          <cell r="B30" t="str">
            <v>VIBROCOMPACTADOR TIPO DINAPAC CA 15</v>
          </cell>
          <cell r="C30" t="str">
            <v>h</v>
          </cell>
          <cell r="D30">
            <v>112400</v>
          </cell>
        </row>
        <row r="31">
          <cell r="B31" t="str">
            <v>CINTA SEGURIDAD DE 75 MM X 100 MTS</v>
          </cell>
          <cell r="C31" t="str">
            <v>ML</v>
          </cell>
          <cell r="D31">
            <v>112.76</v>
          </cell>
        </row>
        <row r="32">
          <cell r="B32" t="str">
            <v>BOMBÓN PLASTICO (20 USOS)</v>
          </cell>
          <cell r="C32" t="str">
            <v>UN</v>
          </cell>
          <cell r="D32">
            <v>56050</v>
          </cell>
        </row>
        <row r="33">
          <cell r="B33" t="str">
            <v>TELA VERDE ESTABILIZADA H=2.1</v>
          </cell>
          <cell r="C33" t="str">
            <v>ML</v>
          </cell>
          <cell r="D33">
            <v>2856</v>
          </cell>
        </row>
        <row r="34">
          <cell r="B34" t="str">
            <v>TRANSPORTE MOTONIVELADORA</v>
          </cell>
          <cell r="C34" t="str">
            <v>km</v>
          </cell>
          <cell r="D34">
            <v>90000</v>
          </cell>
        </row>
        <row r="35">
          <cell r="B35" t="str">
            <v>Motoniveladora  potencia 215 HP, ancho de cuchilla 4,27 m, peso 18 ton.</v>
          </cell>
          <cell r="C35" t="str">
            <v>h</v>
          </cell>
          <cell r="D35">
            <v>240932</v>
          </cell>
        </row>
        <row r="36">
          <cell r="B36" t="str">
            <v>MOTONIVELADORA</v>
          </cell>
          <cell r="C36" t="str">
            <v>h</v>
          </cell>
          <cell r="D36">
            <v>240932</v>
          </cell>
        </row>
        <row r="37">
          <cell r="B37" t="str">
            <v xml:space="preserve">VOLQUETA </v>
          </cell>
          <cell r="C37" t="str">
            <v>m3/Km</v>
          </cell>
          <cell r="D37">
            <v>1152</v>
          </cell>
        </row>
        <row r="38">
          <cell r="B38" t="str">
            <v>Cargador : Potencia en el volante 110 hp, Clasificación de RPM del motor 2300.</v>
          </cell>
          <cell r="C38" t="str">
            <v>h</v>
          </cell>
          <cell r="D38">
            <v>161971</v>
          </cell>
        </row>
        <row r="39">
          <cell r="B39" t="str">
            <v>Cargador : Potencia en el volante 125 hp, Clasificación de RPM del motor 2300.</v>
          </cell>
          <cell r="C39" t="str">
            <v>h</v>
          </cell>
          <cell r="D39">
            <v>161971</v>
          </cell>
        </row>
        <row r="40">
          <cell r="B40" t="str">
            <v>Retroexcavadora sobre oruga, potencia 138 HP, balde de 1,5 m3.</v>
          </cell>
          <cell r="C40" t="str">
            <v>h</v>
          </cell>
          <cell r="D40">
            <v>205185</v>
          </cell>
        </row>
        <row r="41">
          <cell r="B41" t="str">
            <v>Compresor 120 HP, con martillo.</v>
          </cell>
          <cell r="C41" t="str">
            <v>h</v>
          </cell>
          <cell r="D41">
            <v>96406</v>
          </cell>
        </row>
        <row r="42">
          <cell r="B42" t="str">
            <v>AGUA DE CARROTANQUE</v>
          </cell>
          <cell r="C42" t="str">
            <v>lt</v>
          </cell>
          <cell r="D42">
            <v>91</v>
          </cell>
        </row>
        <row r="43">
          <cell r="B43" t="str">
            <v xml:space="preserve">Vibrocompatador Dynapac C15
</v>
          </cell>
          <cell r="C43" t="str">
            <v>h</v>
          </cell>
          <cell r="D43">
            <v>138863</v>
          </cell>
        </row>
        <row r="44">
          <cell r="B44" t="str">
            <v>CARROTANQUE (1.000 Litros)</v>
          </cell>
          <cell r="C44" t="str">
            <v>h</v>
          </cell>
          <cell r="D44">
            <v>72550</v>
          </cell>
        </row>
        <row r="45">
          <cell r="B45" t="str">
            <v>VIBROCOMPACTADOR TIPO RANA</v>
          </cell>
          <cell r="C45" t="str">
            <v>d</v>
          </cell>
          <cell r="D45">
            <v>116620</v>
          </cell>
        </row>
        <row r="46">
          <cell r="B46" t="str">
            <v>PUNTILLA EL CABALLO 2 1/2" X 11 CC</v>
          </cell>
          <cell r="C46" t="str">
            <v>LB</v>
          </cell>
          <cell r="D46">
            <v>5335</v>
          </cell>
        </row>
        <row r="47">
          <cell r="B47" t="str">
            <v>PUNTILLA CON CABEZA 2" 159UN/LB</v>
          </cell>
          <cell r="C47" t="str">
            <v>lb</v>
          </cell>
          <cell r="D47">
            <v>3089.4976000000001</v>
          </cell>
        </row>
        <row r="48">
          <cell r="B48" t="str">
            <v>PUNTILLA CON CABEZA 3/4 a 1"</v>
          </cell>
          <cell r="C48" t="str">
            <v>lb</v>
          </cell>
          <cell r="D48">
            <v>3502.5967999999998</v>
          </cell>
        </row>
        <row r="49">
          <cell r="B49" t="str">
            <v>PUNTILLA CON CABEZA 1 1/ 2 a 3 1/2"</v>
          </cell>
          <cell r="C49" t="str">
            <v>lb</v>
          </cell>
          <cell r="D49">
            <v>2691.2</v>
          </cell>
        </row>
        <row r="50">
          <cell r="B50" t="str">
            <v>ALAMBRE NEGRO No.17 kG</v>
          </cell>
          <cell r="C50" t="str">
            <v>kg</v>
          </cell>
          <cell r="D50">
            <v>9305.7999999999993</v>
          </cell>
        </row>
        <row r="51">
          <cell r="B51" t="str">
            <v>ACERO DE REFUERZO PDR-40</v>
          </cell>
          <cell r="C51" t="str">
            <v>kg</v>
          </cell>
          <cell r="D51">
            <v>4866</v>
          </cell>
        </row>
        <row r="52">
          <cell r="B52" t="str">
            <v>ACERO DE REFUERZO PDR-60</v>
          </cell>
          <cell r="C52" t="str">
            <v>kg</v>
          </cell>
          <cell r="D52">
            <v>5800</v>
          </cell>
        </row>
        <row r="53">
          <cell r="B53" t="str">
            <v>ACERO DE Ø1/4 CORRUGADA</v>
          </cell>
          <cell r="C53" t="str">
            <v>ml</v>
          </cell>
          <cell r="D53">
            <v>1884</v>
          </cell>
        </row>
        <row r="54">
          <cell r="B54" t="str">
            <v xml:space="preserve">ACERO DE Ø1/4 CORRUGADA </v>
          </cell>
          <cell r="C54" t="str">
            <v>kg</v>
          </cell>
        </row>
        <row r="55">
          <cell r="B55" t="str">
            <v>ACERO DE Ø3/8 CORRUGADA</v>
          </cell>
          <cell r="C55" t="str">
            <v>ml</v>
          </cell>
          <cell r="D55">
            <v>4034</v>
          </cell>
        </row>
        <row r="56">
          <cell r="B56" t="str">
            <v>ACERO DE Ø3/8 CORRUGADA</v>
          </cell>
          <cell r="C56" t="str">
            <v>kg</v>
          </cell>
        </row>
        <row r="57">
          <cell r="B57" t="str">
            <v>ACERO DE Ø1/2 CORRUGADA</v>
          </cell>
          <cell r="C57" t="str">
            <v>ml</v>
          </cell>
          <cell r="D57">
            <v>7191</v>
          </cell>
        </row>
        <row r="58">
          <cell r="B58" t="str">
            <v>ACERO DE Ø1/2 CORRUGADA</v>
          </cell>
          <cell r="C58" t="str">
            <v>kg</v>
          </cell>
          <cell r="D58">
            <v>7191</v>
          </cell>
        </row>
        <row r="59">
          <cell r="B59" t="str">
            <v>ACERO DE Ø5/8 CORRUGADA</v>
          </cell>
          <cell r="C59" t="str">
            <v>ml</v>
          </cell>
          <cell r="D59">
            <v>11176</v>
          </cell>
        </row>
        <row r="60">
          <cell r="B60" t="str">
            <v>ACERO DE Ø5/8 CORRUGADA</v>
          </cell>
          <cell r="C60" t="str">
            <v>kg</v>
          </cell>
        </row>
        <row r="61">
          <cell r="B61" t="str">
            <v>ACERO DE Ø3/4 CORRUGADA</v>
          </cell>
          <cell r="C61" t="str">
            <v>ml</v>
          </cell>
          <cell r="D61">
            <v>11176</v>
          </cell>
        </row>
        <row r="62">
          <cell r="B62" t="str">
            <v>ACERO DE Ø3/4 CORRUGADA</v>
          </cell>
          <cell r="C62" t="str">
            <v>kg</v>
          </cell>
          <cell r="D62">
            <v>6562</v>
          </cell>
        </row>
        <row r="63">
          <cell r="B63" t="str">
            <v>ACERO DE Ø3/4 LISO</v>
          </cell>
          <cell r="C63" t="str">
            <v>kg</v>
          </cell>
        </row>
        <row r="64">
          <cell r="B64" t="str">
            <v>ACERO DE Ø1 CORRUGADA</v>
          </cell>
          <cell r="C64" t="str">
            <v>kg</v>
          </cell>
        </row>
        <row r="65">
          <cell r="B65" t="str">
            <v>ANGULO 1/4" X 2 1/2" X 6 ML</v>
          </cell>
          <cell r="C65" t="str">
            <v xml:space="preserve"> ml </v>
          </cell>
          <cell r="D65">
            <v>44083</v>
          </cell>
        </row>
        <row r="66">
          <cell r="B66" t="str">
            <v>ANGULO 1/4" X 2" X 6 ML</v>
          </cell>
          <cell r="C66" t="str">
            <v xml:space="preserve"> ml </v>
          </cell>
          <cell r="D66">
            <v>33998</v>
          </cell>
        </row>
        <row r="67">
          <cell r="B67" t="str">
            <v>ANGULO 1/8" X 1 1/2" X 6 ML</v>
          </cell>
          <cell r="C67" t="str">
            <v xml:space="preserve"> ml </v>
          </cell>
          <cell r="D67">
            <v>10755</v>
          </cell>
        </row>
        <row r="68">
          <cell r="B68" t="str">
            <v>PLATINA  1/4" X 1 1/2" X 6 ML</v>
          </cell>
          <cell r="C68" t="str">
            <v>ML</v>
          </cell>
          <cell r="D68">
            <v>12456</v>
          </cell>
        </row>
        <row r="69">
          <cell r="B69" t="str">
            <v>ALAMBRE GALV. K 10</v>
          </cell>
          <cell r="C69" t="str">
            <v>KG</v>
          </cell>
          <cell r="D69">
            <v>9996</v>
          </cell>
        </row>
        <row r="70">
          <cell r="B70" t="str">
            <v>MALLA GAVION 2 X 1 X 1 K 13</v>
          </cell>
          <cell r="C70" t="str">
            <v>UN</v>
          </cell>
          <cell r="D70">
            <v>86751</v>
          </cell>
        </row>
        <row r="71">
          <cell r="B71" t="str">
            <v>SEGUETA NICHOLSON</v>
          </cell>
          <cell r="C71" t="str">
            <v>UN</v>
          </cell>
          <cell r="D71">
            <v>3969</v>
          </cell>
        </row>
        <row r="73">
          <cell r="B73" t="str">
            <v>CODO SANITARIO PVC CXC DE 45° DE 2"</v>
          </cell>
          <cell r="C73" t="str">
            <v>UN</v>
          </cell>
          <cell r="D73">
            <v>4282</v>
          </cell>
        </row>
        <row r="74">
          <cell r="B74" t="str">
            <v>YEE SANITARIA PVC REDUCIDA 4 X 2</v>
          </cell>
          <cell r="C74" t="str">
            <v>UN</v>
          </cell>
          <cell r="D74">
            <v>21324</v>
          </cell>
        </row>
        <row r="75">
          <cell r="B75" t="str">
            <v xml:space="preserve">TUBO PVC SANITARIO 4 PULG. </v>
          </cell>
          <cell r="C75" t="str">
            <v>ML</v>
          </cell>
          <cell r="D75">
            <v>23716</v>
          </cell>
        </row>
        <row r="76">
          <cell r="B76" t="str">
            <v>CODO 90°  1/4 CXC SANITARIO 4</v>
          </cell>
          <cell r="C76" t="str">
            <v>UN</v>
          </cell>
          <cell r="D76">
            <v>12202</v>
          </cell>
        </row>
        <row r="77">
          <cell r="B77" t="str">
            <v>CODO SANITARIO PVC CXC DE 45° DE 4</v>
          </cell>
          <cell r="C77" t="str">
            <v>UN</v>
          </cell>
          <cell r="D77">
            <v>15375</v>
          </cell>
        </row>
        <row r="78">
          <cell r="B78" t="str">
            <v>UNIÓN PVC SANITARIA 4</v>
          </cell>
          <cell r="C78" t="str">
            <v>UN</v>
          </cell>
          <cell r="D78">
            <v>7962</v>
          </cell>
        </row>
        <row r="79">
          <cell r="B79" t="str">
            <v>TUBO VENTILACION  4"</v>
          </cell>
          <cell r="C79" t="str">
            <v>ML</v>
          </cell>
          <cell r="D79">
            <v>18846</v>
          </cell>
        </row>
        <row r="80">
          <cell r="B80" t="str">
            <v>SOLDADURA PVC PAVCO 1/4</v>
          </cell>
          <cell r="C80" t="str">
            <v>UN</v>
          </cell>
          <cell r="D80">
            <v>47276</v>
          </cell>
        </row>
        <row r="81">
          <cell r="B81" t="str">
            <v>LIMPIADOR REMOV. 1/4 PAVCO.</v>
          </cell>
          <cell r="C81" t="str">
            <v>UN</v>
          </cell>
          <cell r="D81">
            <v>50901</v>
          </cell>
        </row>
        <row r="82">
          <cell r="B82" t="str">
            <v>TUBO PVC SANITARIO 2</v>
          </cell>
          <cell r="C82" t="str">
            <v>ML</v>
          </cell>
          <cell r="D82">
            <v>12748</v>
          </cell>
        </row>
        <row r="83">
          <cell r="B83" t="str">
            <v>YEE SANITARIA 2</v>
          </cell>
          <cell r="C83" t="str">
            <v>UN</v>
          </cell>
          <cell r="D83">
            <v>8206</v>
          </cell>
        </row>
        <row r="84">
          <cell r="B84" t="str">
            <v>UNIÓN PVC SANIT  2</v>
          </cell>
          <cell r="C84" t="str">
            <v>UN</v>
          </cell>
          <cell r="D84">
            <v>2885</v>
          </cell>
        </row>
        <row r="85">
          <cell r="B85" t="str">
            <v>CODO 90° 1/4 CXC SANITARIO 2</v>
          </cell>
          <cell r="C85" t="str">
            <v>UN</v>
          </cell>
          <cell r="D85">
            <v>4981</v>
          </cell>
        </row>
        <row r="86">
          <cell r="B86" t="str">
            <v>TUBO VENTILACION 2"</v>
          </cell>
          <cell r="C86" t="str">
            <v>ML</v>
          </cell>
          <cell r="D86">
            <v>8711</v>
          </cell>
        </row>
        <row r="87">
          <cell r="B87" t="str">
            <v>UNIÓN PVC SANIT  3"</v>
          </cell>
          <cell r="C87" t="str">
            <v>UN</v>
          </cell>
          <cell r="D87">
            <v>4165</v>
          </cell>
        </row>
        <row r="88">
          <cell r="B88" t="str">
            <v>UNIÓN PVC SANIT 1 1/2</v>
          </cell>
          <cell r="C88" t="str">
            <v>UN</v>
          </cell>
          <cell r="D88">
            <v>2234</v>
          </cell>
        </row>
        <row r="89">
          <cell r="B89" t="str">
            <v>CODO 90° 1/4 CXC SANITARIO 1 1/2</v>
          </cell>
          <cell r="C89" t="str">
            <v>UN</v>
          </cell>
          <cell r="D89">
            <v>4183</v>
          </cell>
        </row>
        <row r="90">
          <cell r="B90" t="str">
            <v>TUBO PVC SANITARIO 1 1/2</v>
          </cell>
          <cell r="C90" t="str">
            <v>ML</v>
          </cell>
          <cell r="D90">
            <v>9503</v>
          </cell>
        </row>
        <row r="91">
          <cell r="B91" t="str">
            <v>CODO 90° 1/4 CXC SANITARIO 3"</v>
          </cell>
          <cell r="C91" t="str">
            <v>UN</v>
          </cell>
          <cell r="D91">
            <v>8286</v>
          </cell>
        </row>
        <row r="92">
          <cell r="B92" t="str">
            <v>TUBO PVC SANITARIO 3"</v>
          </cell>
          <cell r="C92" t="str">
            <v>ML</v>
          </cell>
          <cell r="D92">
            <v>19859</v>
          </cell>
        </row>
        <row r="93">
          <cell r="B93" t="str">
            <v>CODO SANITARIO PVC CXC DE 45° DE 3"</v>
          </cell>
          <cell r="C93" t="str">
            <v>UN</v>
          </cell>
          <cell r="D93">
            <v>9203</v>
          </cell>
        </row>
        <row r="94">
          <cell r="B94" t="str">
            <v>TUBO VENTILACION 3"</v>
          </cell>
          <cell r="C94" t="str">
            <v>ML</v>
          </cell>
          <cell r="D94">
            <v>11627</v>
          </cell>
        </row>
        <row r="95">
          <cell r="B95" t="str">
            <v xml:space="preserve">TUBO PVC SANITARIO 6" </v>
          </cell>
          <cell r="C95" t="str">
            <v>ML</v>
          </cell>
          <cell r="D95">
            <v>56193</v>
          </cell>
        </row>
        <row r="96">
          <cell r="B96" t="str">
            <v>CODO SANITARIO PVC CXC DE 45° DE 6"</v>
          </cell>
          <cell r="C96" t="str">
            <v>UN</v>
          </cell>
          <cell r="D96">
            <v>56424</v>
          </cell>
        </row>
        <row r="97">
          <cell r="B97" t="str">
            <v>UNIÓN PVC SANITARIA 6</v>
          </cell>
          <cell r="C97" t="str">
            <v>UN</v>
          </cell>
          <cell r="D97">
            <v>36463</v>
          </cell>
        </row>
        <row r="98">
          <cell r="B98" t="str">
            <v>TUBO PVC AGUAS NEGRAS 6" Novafor de pavco  160 MM</v>
          </cell>
          <cell r="C98" t="str">
            <v>ML</v>
          </cell>
          <cell r="D98">
            <v>31812</v>
          </cell>
        </row>
        <row r="99">
          <cell r="B99" t="str">
            <v>TUBO PVC AGUAS NEGRAS 8" Novafor de pavco  200 MM</v>
          </cell>
          <cell r="C99" t="str">
            <v>ML</v>
          </cell>
          <cell r="D99">
            <v>43445</v>
          </cell>
        </row>
        <row r="100">
          <cell r="B100" t="str">
            <v>TUBO PVC AGUAS NEGRAS 10" Novafor  250 MM</v>
          </cell>
          <cell r="C100" t="str">
            <v>ML</v>
          </cell>
          <cell r="D100">
            <v>63454</v>
          </cell>
        </row>
        <row r="101">
          <cell r="B101" t="str">
            <v>TUBO PVC AGUAS NEGRAS 12" Novafor  315 MM</v>
          </cell>
          <cell r="C101" t="str">
            <v>ML</v>
          </cell>
          <cell r="D101">
            <v>93819</v>
          </cell>
        </row>
        <row r="102">
          <cell r="B102" t="str">
            <v>TUBO PVC AGUAS NEGRAS 14" Novafor  355MM</v>
          </cell>
          <cell r="C102" t="str">
            <v>ML</v>
          </cell>
          <cell r="D102">
            <v>134434</v>
          </cell>
        </row>
        <row r="103">
          <cell r="B103" t="str">
            <v>TUBO PVC AGUAS NEGRAS 16" Novafor  400 MM</v>
          </cell>
          <cell r="C103" t="str">
            <v>ML</v>
          </cell>
          <cell r="D103">
            <v>164428</v>
          </cell>
        </row>
        <row r="104">
          <cell r="B104" t="str">
            <v>TUBO PVC AGUAS NEGRAS 20" Novafor  500 MM</v>
          </cell>
          <cell r="C104" t="str">
            <v>ML</v>
          </cell>
          <cell r="D104">
            <v>276853</v>
          </cell>
        </row>
        <row r="105">
          <cell r="B105" t="str">
            <v>TUBO PVC AGUAS NEGRAS 30" Novafor</v>
          </cell>
          <cell r="C105" t="str">
            <v>ML</v>
          </cell>
          <cell r="D105">
            <v>587433</v>
          </cell>
        </row>
        <row r="106">
          <cell r="B106" t="str">
            <v>TUBO PVC AGUAS NEGRAS 42" Novafor</v>
          </cell>
          <cell r="C106" t="str">
            <v>ML</v>
          </cell>
          <cell r="D106">
            <v>1610595</v>
          </cell>
        </row>
        <row r="107">
          <cell r="B107" t="str">
            <v>TUBO PVC AGUAS NEGRAS 51" Novaloc</v>
          </cell>
          <cell r="C107" t="str">
            <v>ML</v>
          </cell>
          <cell r="D107">
            <v>2641483</v>
          </cell>
        </row>
        <row r="108">
          <cell r="B108" t="str">
            <v>TUBO PVC AGUAS NEGRAS 60" Novaloc</v>
          </cell>
          <cell r="C108" t="str">
            <v>ML</v>
          </cell>
          <cell r="D108">
            <v>3289209</v>
          </cell>
        </row>
        <row r="109">
          <cell r="B109" t="str">
            <v>BAJANTE X 3 MTS PVC PAVCO. B.S</v>
          </cell>
          <cell r="C109" t="str">
            <v>UN</v>
          </cell>
          <cell r="D109">
            <v>78005</v>
          </cell>
        </row>
        <row r="110">
          <cell r="B110" t="str">
            <v>CANAL AMAZONAS X 3 MTS PAVCO.</v>
          </cell>
          <cell r="C110" t="str">
            <v>UN</v>
          </cell>
          <cell r="D110">
            <v>96426</v>
          </cell>
        </row>
        <row r="111">
          <cell r="B111" t="str">
            <v xml:space="preserve">TUBERIA PVC PERFORADA 8" </v>
          </cell>
          <cell r="C111" t="str">
            <v>ML</v>
          </cell>
          <cell r="D111">
            <v>72592.799999999988</v>
          </cell>
        </row>
        <row r="112">
          <cell r="B112" t="str">
            <v>TUBO PVC AGUAS NEGRAS 18" Novafor</v>
          </cell>
          <cell r="C112" t="str">
            <v>ML</v>
          </cell>
          <cell r="D112">
            <v>177113</v>
          </cell>
        </row>
        <row r="113">
          <cell r="B113" t="str">
            <v>TANQUE TRAMPA GRASAS 95 LTS</v>
          </cell>
          <cell r="C113" t="str">
            <v>UN</v>
          </cell>
          <cell r="D113">
            <v>190206</v>
          </cell>
        </row>
        <row r="114">
          <cell r="B114" t="str">
            <v>TANQUE HORIZONTAL ENTERRAR 2000LT</v>
          </cell>
          <cell r="C114" t="str">
            <v>UN</v>
          </cell>
          <cell r="D114">
            <v>3100357</v>
          </cell>
        </row>
        <row r="115">
          <cell r="B115" t="str">
            <v>CAJA DE DISTRIBUCION</v>
          </cell>
          <cell r="C115" t="str">
            <v>UN</v>
          </cell>
          <cell r="D115">
            <v>98580.495575221241</v>
          </cell>
        </row>
        <row r="116">
          <cell r="B116" t="str">
            <v>Formaleta metálica para Cámara Circular</v>
          </cell>
          <cell r="C116" t="str">
            <v>Día</v>
          </cell>
          <cell r="D116">
            <v>10440</v>
          </cell>
        </row>
        <row r="117">
          <cell r="B117" t="str">
            <v>AROTAPA DIAMETRO 60CM-AROBASE DIAMETRO 73CM MANJOL -INCL. EMPARILLADO EN VARILLA DE 1/2"</v>
          </cell>
          <cell r="C117" t="str">
            <v>UN</v>
          </cell>
          <cell r="D117">
            <v>250000</v>
          </cell>
        </row>
        <row r="118">
          <cell r="B118" t="str">
            <v>TAPA METALICA POZO DE INSPECCION ,60</v>
          </cell>
          <cell r="C118" t="str">
            <v>UN</v>
          </cell>
          <cell r="D118">
            <v>250000</v>
          </cell>
        </row>
        <row r="119">
          <cell r="B119" t="str">
            <v>BLOQUE CEMENTO 10X20X40</v>
          </cell>
          <cell r="C119" t="str">
            <v>UN</v>
          </cell>
          <cell r="D119">
            <v>2000</v>
          </cell>
        </row>
        <row r="120">
          <cell r="B120" t="str">
            <v>BLOQUE CONCRETO 12X20X40</v>
          </cell>
          <cell r="C120" t="str">
            <v>UN</v>
          </cell>
          <cell r="D120">
            <v>2230</v>
          </cell>
        </row>
        <row r="121">
          <cell r="B121" t="str">
            <v>BLOQUE CONCRETO 15X20X40</v>
          </cell>
          <cell r="C121" t="str">
            <v>UN</v>
          </cell>
          <cell r="D121">
            <v>2900</v>
          </cell>
        </row>
        <row r="122">
          <cell r="B122" t="str">
            <v>BOVEDILLA 20X15X50</v>
          </cell>
          <cell r="C122" t="str">
            <v>UN</v>
          </cell>
          <cell r="D122">
            <v>2500</v>
          </cell>
        </row>
        <row r="123">
          <cell r="B123" t="str">
            <v>CALADOS DE CEMENTO</v>
          </cell>
          <cell r="C123" t="str">
            <v>UN</v>
          </cell>
          <cell r="D123">
            <v>1000</v>
          </cell>
        </row>
        <row r="124">
          <cell r="B124" t="str">
            <v>BLOQUE ABUSARDADO CEMENTO H 15 X 20 X 40</v>
          </cell>
          <cell r="C124" t="str">
            <v>UN</v>
          </cell>
          <cell r="D124">
            <v>4200</v>
          </cell>
        </row>
        <row r="125">
          <cell r="B125" t="str">
            <v>BLOQUE ABUSARDADO CEMENTO H 15 X 20 X 40</v>
          </cell>
          <cell r="C125" t="str">
            <v>UN</v>
          </cell>
          <cell r="D125">
            <v>4200</v>
          </cell>
        </row>
        <row r="126">
          <cell r="B126" t="str">
            <v>BLOQUE ESTRUCTURAL CONCRETO SPLIT COLOR 15X19X39-12,5 M2</v>
          </cell>
          <cell r="C126" t="str">
            <v>UN</v>
          </cell>
          <cell r="D126">
            <v>3700</v>
          </cell>
        </row>
        <row r="127">
          <cell r="B127" t="str">
            <v>BLOQUE ESTRUCTURAL CONCRETO SPLIT GRIS 15X19X39-12,5 M2</v>
          </cell>
          <cell r="C127" t="str">
            <v>UN</v>
          </cell>
          <cell r="D127">
            <v>3700</v>
          </cell>
        </row>
        <row r="128">
          <cell r="B128" t="str">
            <v>BLOQUE CONCRETO ESTRUCTURAL  20X19X39</v>
          </cell>
          <cell r="C128" t="str">
            <v>UN</v>
          </cell>
          <cell r="D128">
            <v>3700</v>
          </cell>
        </row>
        <row r="129">
          <cell r="B129" t="str">
            <v>BLOQUE CONCRETO ESTRUCTURAL  15X19X39</v>
          </cell>
          <cell r="C129" t="str">
            <v>UN</v>
          </cell>
          <cell r="D129">
            <v>3700</v>
          </cell>
        </row>
        <row r="130">
          <cell r="B130" t="str">
            <v>BOVEDILLA CONCRETO 15X20X50</v>
          </cell>
          <cell r="C130" t="str">
            <v>UN</v>
          </cell>
          <cell r="D130">
            <v>2600</v>
          </cell>
        </row>
        <row r="131">
          <cell r="B131" t="str">
            <v>BOVEDILLA CONCRETO 20X20X50</v>
          </cell>
          <cell r="C131" t="str">
            <v>UN</v>
          </cell>
          <cell r="D131">
            <v>0</v>
          </cell>
        </row>
        <row r="132">
          <cell r="B132" t="str">
            <v>BOVEDILLA CONCRETO 25X20X50</v>
          </cell>
          <cell r="C132" t="str">
            <v>UN</v>
          </cell>
          <cell r="D132">
            <v>4400</v>
          </cell>
        </row>
        <row r="133">
          <cell r="B133" t="str">
            <v>BOVEDILLA CONCRETO 30X20X50</v>
          </cell>
          <cell r="C133" t="str">
            <v>UN</v>
          </cell>
          <cell r="D133">
            <v>4400</v>
          </cell>
        </row>
        <row r="134">
          <cell r="B134" t="str">
            <v>BOVEDILLA CONCRETO 30X20X60</v>
          </cell>
          <cell r="C134" t="str">
            <v>UN</v>
          </cell>
          <cell r="D134">
            <v>4500</v>
          </cell>
        </row>
        <row r="135">
          <cell r="B135" t="str">
            <v>SARDINEL ACHAFLANADO A10 .20 X .80 X .50H  TIPO IDU O SIMILAR</v>
          </cell>
          <cell r="C135" t="str">
            <v>UN</v>
          </cell>
          <cell r="D135">
            <v>27143.999999999996</v>
          </cell>
        </row>
        <row r="136">
          <cell r="B136" t="str">
            <v>TABLERO ACRILICO</v>
          </cell>
          <cell r="C136" t="str">
            <v>UN</v>
          </cell>
          <cell r="D136">
            <v>120000</v>
          </cell>
        </row>
        <row r="137">
          <cell r="B137" t="str">
            <v>MALLA C/VENA 200 X 50</v>
          </cell>
          <cell r="C137" t="str">
            <v>M2</v>
          </cell>
          <cell r="D137">
            <v>5534</v>
          </cell>
        </row>
        <row r="138">
          <cell r="B138" t="str">
            <v>LAM. ZINC COR. ACESCO 3 X 7 C-34</v>
          </cell>
          <cell r="C138" t="str">
            <v>UN</v>
          </cell>
          <cell r="D138">
            <v>25228</v>
          </cell>
        </row>
        <row r="139">
          <cell r="B139" t="str">
            <v>LAM. ZINC COR. ACESCO 3 X 8 C-34</v>
          </cell>
          <cell r="C139" t="str">
            <v>UN</v>
          </cell>
          <cell r="D139">
            <v>25407</v>
          </cell>
        </row>
        <row r="140">
          <cell r="B140" t="str">
            <v>LAM. ZINC COR. ACESCO 3 X 10 C-34</v>
          </cell>
          <cell r="C140" t="str">
            <v>UN</v>
          </cell>
          <cell r="D140">
            <v>43340</v>
          </cell>
        </row>
        <row r="141">
          <cell r="B141" t="str">
            <v>TEJA TERMOACUSTIC RESIDENC FOIL/BLANCA 2.44
AJOVER</v>
          </cell>
          <cell r="C141" t="str">
            <v>UN</v>
          </cell>
          <cell r="D141">
            <v>102102</v>
          </cell>
        </row>
        <row r="142">
          <cell r="B142" t="str">
            <v>TORNILLOS TPF 3/4</v>
          </cell>
          <cell r="C142" t="str">
            <v>UN</v>
          </cell>
          <cell r="D142">
            <v>564</v>
          </cell>
        </row>
        <row r="143">
          <cell r="B143" t="str">
            <v>TORNILLOS AUTOPERFORANTE 7/8</v>
          </cell>
          <cell r="C143" t="str">
            <v>UN</v>
          </cell>
          <cell r="D143">
            <v>530</v>
          </cell>
        </row>
        <row r="144">
          <cell r="B144" t="str">
            <v>TEJA ARQ GALV TZA 0.73 * 2.44 C30 (0.30 mm)</v>
          </cell>
          <cell r="C144" t="str">
            <v>M2</v>
          </cell>
          <cell r="D144">
            <v>28560</v>
          </cell>
        </row>
        <row r="145">
          <cell r="B145" t="str">
            <v>CABALLETE TERM 0,60M * 0,27MM * 2.0M</v>
          </cell>
          <cell r="C145" t="str">
            <v>UN</v>
          </cell>
          <cell r="D145">
            <v>51294</v>
          </cell>
        </row>
        <row r="146">
          <cell r="B146" t="str">
            <v>TEJA ARQ GALV TZA 0.73 * 2.44 C30 (0.30 mm)</v>
          </cell>
          <cell r="C146" t="str">
            <v>UN</v>
          </cell>
          <cell r="D146">
            <v>28560</v>
          </cell>
        </row>
        <row r="147">
          <cell r="B147" t="str">
            <v>CUBIERTA ARQUITECTONICA ACESCO  TZA CAL. 30 LONG 3.05 M-AREA UTIL 2.18 M2</v>
          </cell>
          <cell r="C147" t="str">
            <v>UN</v>
          </cell>
          <cell r="D147">
            <v>24252</v>
          </cell>
        </row>
        <row r="148">
          <cell r="B148" t="str">
            <v>SOLDADURA 6011X1/8</v>
          </cell>
          <cell r="C148" t="str">
            <v>kg</v>
          </cell>
          <cell r="D148">
            <v>13646</v>
          </cell>
        </row>
        <row r="149">
          <cell r="B149" t="str">
            <v>PERFIL PHR C 120X60 X 6 MTS CAL 16</v>
          </cell>
          <cell r="C149" t="str">
            <v>UN</v>
          </cell>
          <cell r="D149">
            <v>88179</v>
          </cell>
        </row>
        <row r="150">
          <cell r="B150" t="str">
            <v>PERFIL PHR C 220 X 80 X2,5MM</v>
          </cell>
          <cell r="C150" t="str">
            <v>UN</v>
          </cell>
          <cell r="D150">
            <v>217659</v>
          </cell>
        </row>
        <row r="151">
          <cell r="B151" t="str">
            <v>PERFIL GALVANIZADO PHR</v>
          </cell>
          <cell r="C151" t="str">
            <v>KG</v>
          </cell>
          <cell r="D151">
            <v>3900</v>
          </cell>
        </row>
        <row r="152">
          <cell r="B152" t="str">
            <v>PERFIL PHR C 160X60X6 1.5MM C/AN K16 ACE</v>
          </cell>
          <cell r="C152" t="str">
            <v>UN</v>
          </cell>
          <cell r="D152">
            <v>120353</v>
          </cell>
        </row>
        <row r="153">
          <cell r="B153" t="str">
            <v>GANCHO GALV. 4.7 MM X 25 CMS  AJOVER</v>
          </cell>
          <cell r="C153" t="str">
            <v>UN</v>
          </cell>
          <cell r="D153">
            <v>1667</v>
          </cell>
        </row>
        <row r="154">
          <cell r="B154" t="str">
            <v>AMARRES N. 16</v>
          </cell>
          <cell r="C154" t="str">
            <v>UN</v>
          </cell>
          <cell r="D154">
            <v>152</v>
          </cell>
        </row>
        <row r="155">
          <cell r="B155" t="str">
            <v>LAMINA ONDULADA BARROCA FIBROCEMENTO  No. 8 AREA UTIL 2.30 M2</v>
          </cell>
          <cell r="C155" t="str">
            <v>UN</v>
          </cell>
          <cell r="D155">
            <v>67658.159999999989</v>
          </cell>
        </row>
        <row r="156">
          <cell r="B156" t="str">
            <v>TEJA P. ONDULADA # 4 BARROCA ETERNIT</v>
          </cell>
          <cell r="C156" t="str">
            <v>UN</v>
          </cell>
          <cell r="D156">
            <v>32753</v>
          </cell>
        </row>
        <row r="157">
          <cell r="B157" t="str">
            <v>TEJA CAN. 90 6.00 M</v>
          </cell>
          <cell r="C157" t="str">
            <v>UN</v>
          </cell>
          <cell r="D157">
            <v>359735</v>
          </cell>
        </row>
        <row r="158">
          <cell r="B158" t="str">
            <v>TOR. F. DE ALA CANALETA</v>
          </cell>
          <cell r="C158" t="str">
            <v>UN</v>
          </cell>
          <cell r="D158">
            <v>3081</v>
          </cell>
        </row>
        <row r="159">
          <cell r="B159" t="str">
            <v>TORNILLO FIJADOR CANALETA</v>
          </cell>
          <cell r="C159" t="str">
            <v>UN</v>
          </cell>
          <cell r="D159">
            <v>4278</v>
          </cell>
        </row>
        <row r="160">
          <cell r="B160" t="str">
            <v>TUBO ESTRUCTURAL COLMENA 200 X 70 X 4,0MM X 6MTS</v>
          </cell>
          <cell r="C160" t="str">
            <v>UN</v>
          </cell>
          <cell r="D160">
            <v>425139.99999999994</v>
          </cell>
        </row>
        <row r="161">
          <cell r="B161" t="str">
            <v>TUBO ESTRUCTURAL COLMENA 60 X 40 X 3,0MM X 6MTS</v>
          </cell>
          <cell r="C161" t="str">
            <v>UN</v>
          </cell>
          <cell r="D161">
            <v>111939.99999999999</v>
          </cell>
        </row>
        <row r="163">
          <cell r="B163" t="str">
            <v>REJILLAS EN PERFIL I DE 6"-LONG. 1.00ML ANCHO .76ML, RERFILES ESPACIADOS CADA .07MT</v>
          </cell>
          <cell r="C163" t="str">
            <v>UN</v>
          </cell>
          <cell r="D163">
            <v>1100000</v>
          </cell>
        </row>
        <row r="164">
          <cell r="B164" t="str">
            <v>REJILLAS EN PERFIL I DE 4"-LONG. 1.00ML ANCHO .76ML, RERFILES ESPACIADOS CADA .07MT</v>
          </cell>
          <cell r="C164" t="str">
            <v>UN</v>
          </cell>
          <cell r="D164">
            <v>450000</v>
          </cell>
        </row>
        <row r="165">
          <cell r="B165" t="str">
            <v>CINTA SIKA 10 (30,00 ML)</v>
          </cell>
          <cell r="C165" t="str">
            <v>mL</v>
          </cell>
          <cell r="D165">
            <v>0</v>
          </cell>
        </row>
        <row r="166">
          <cell r="B166" t="str">
            <v>CINTA SIKA 0 -15 (30,00 ML)</v>
          </cell>
          <cell r="C166" t="str">
            <v>mL</v>
          </cell>
          <cell r="D166">
            <v>29000</v>
          </cell>
        </row>
        <row r="167">
          <cell r="B167" t="str">
            <v>CINTA SIKA 22 (15,00 ML)</v>
          </cell>
          <cell r="C167" t="str">
            <v>mL</v>
          </cell>
          <cell r="D167">
            <v>33526</v>
          </cell>
        </row>
        <row r="168">
          <cell r="B168" t="str">
            <v>SIKA-2 (5.5 KG)</v>
          </cell>
          <cell r="C168" t="str">
            <v>kg</v>
          </cell>
          <cell r="D168">
            <v>16780</v>
          </cell>
        </row>
        <row r="169">
          <cell r="B169" t="str">
            <v xml:space="preserve">SIKA TRANSPARENTE </v>
          </cell>
          <cell r="C169" t="str">
            <v>gL</v>
          </cell>
          <cell r="D169">
            <v>56406</v>
          </cell>
        </row>
        <row r="170">
          <cell r="B170" t="str">
            <v>SIKA TRANSPARENTE 10  (5KG)</v>
          </cell>
          <cell r="C170" t="str">
            <v>gL</v>
          </cell>
          <cell r="D170">
            <v>56406</v>
          </cell>
        </row>
        <row r="171">
          <cell r="B171" t="str">
            <v>ESTUKA ACRILICO (30KG)</v>
          </cell>
          <cell r="C171" t="str">
            <v>KG</v>
          </cell>
          <cell r="D171">
            <v>4264</v>
          </cell>
        </row>
        <row r="172">
          <cell r="B172" t="str">
            <v>SIKA LATEX X 20KG</v>
          </cell>
          <cell r="C172" t="str">
            <v>KG</v>
          </cell>
          <cell r="D172">
            <v>31952</v>
          </cell>
        </row>
        <row r="173">
          <cell r="B173" t="str">
            <v>SIKA IMPER MUR X 4KG</v>
          </cell>
          <cell r="C173" t="str">
            <v>KG</v>
          </cell>
          <cell r="D173">
            <v>31261</v>
          </cell>
        </row>
        <row r="174">
          <cell r="B174" t="str">
            <v>PLASTOCRETE DM X 4,5KG</v>
          </cell>
          <cell r="C174" t="str">
            <v>kg</v>
          </cell>
          <cell r="D174">
            <v>18760</v>
          </cell>
        </row>
        <row r="175">
          <cell r="B175" t="str">
            <v>SIKA SET L X  5 KLS 93982</v>
          </cell>
          <cell r="C175" t="str">
            <v>kg</v>
          </cell>
          <cell r="D175">
            <v>19599</v>
          </cell>
        </row>
        <row r="176">
          <cell r="B176" t="str">
            <v>SIKA MERULEX I.F.S X 3 KLOS</v>
          </cell>
          <cell r="C176" t="str">
            <v>kg</v>
          </cell>
          <cell r="D176">
            <v>26900</v>
          </cell>
        </row>
        <row r="177">
          <cell r="B177" t="str">
            <v>SIKA ANTISOL BLANCO X 200 KLS 94225</v>
          </cell>
          <cell r="C177" t="str">
            <v>Kg.</v>
          </cell>
          <cell r="D177">
            <v>5748</v>
          </cell>
        </row>
        <row r="178">
          <cell r="B178" t="str">
            <v>SIKA ANTISOL ROJO X 16 KLS 94227</v>
          </cell>
          <cell r="C178" t="str">
            <v>Kg.</v>
          </cell>
          <cell r="D178">
            <v>19355</v>
          </cell>
        </row>
        <row r="179">
          <cell r="B179" t="str">
            <v>SIKA IMPER MUR X 2 KLS 177333</v>
          </cell>
          <cell r="C179" t="str">
            <v>kg</v>
          </cell>
          <cell r="D179">
            <v>37854</v>
          </cell>
        </row>
        <row r="180">
          <cell r="B180" t="str">
            <v>MANTO EDIL ESTÁNDAR 3MM</v>
          </cell>
          <cell r="C180" t="str">
            <v>M2</v>
          </cell>
          <cell r="D180">
            <v>19390</v>
          </cell>
        </row>
        <row r="181">
          <cell r="B181" t="str">
            <v>SIKA ALUMOL X 16 KLS 94547</v>
          </cell>
          <cell r="C181" t="str">
            <v>kg</v>
          </cell>
          <cell r="D181">
            <v>37854</v>
          </cell>
        </row>
        <row r="182">
          <cell r="B182" t="str">
            <v>SIKA 101 BLANCO (10KG)</v>
          </cell>
          <cell r="C182" t="str">
            <v>kg</v>
          </cell>
          <cell r="D182">
            <v>5355</v>
          </cell>
        </row>
        <row r="183">
          <cell r="B183" t="str">
            <v>SIKA 101 GRIS (10KG)</v>
          </cell>
          <cell r="C183" t="str">
            <v>kg</v>
          </cell>
          <cell r="D183">
            <v>4663</v>
          </cell>
        </row>
        <row r="184">
          <cell r="B184" t="str">
            <v>SIKA FELT (40MT) MANTO EN FRIO</v>
          </cell>
          <cell r="C184" t="str">
            <v>MT</v>
          </cell>
          <cell r="D184">
            <v>3001</v>
          </cell>
        </row>
        <row r="185">
          <cell r="B185" t="str">
            <v xml:space="preserve">SIKA IGASOL CUB. X  3.5 KLS 94591- 1 kg </v>
          </cell>
          <cell r="C185" t="str">
            <v>kg</v>
          </cell>
          <cell r="D185">
            <v>13280</v>
          </cell>
        </row>
        <row r="186">
          <cell r="B186" t="str">
            <v>CCC SELLO POLIURETANO BLANCO REF 40741</v>
          </cell>
          <cell r="C186" t="str">
            <v>KG</v>
          </cell>
          <cell r="D186">
            <v>12926</v>
          </cell>
        </row>
        <row r="187">
          <cell r="B187" t="str">
            <v>PLOMAGINADO CORDON 3/8 K = 9.6</v>
          </cell>
          <cell r="C187" t="str">
            <v>Ml</v>
          </cell>
          <cell r="D187">
            <v>1786</v>
          </cell>
        </row>
        <row r="188">
          <cell r="B188" t="str">
            <v>PERFIL U DE ALUMINIO 3/8 X 3/8</v>
          </cell>
          <cell r="C188" t="str">
            <v>ML</v>
          </cell>
          <cell r="D188">
            <v>1582</v>
          </cell>
        </row>
        <row r="189">
          <cell r="B189" t="str">
            <v>ICOPOR 1 CM/DENS.20/1.24X.62</v>
          </cell>
          <cell r="C189" t="str">
            <v>M2</v>
          </cell>
          <cell r="D189">
            <v>4208</v>
          </cell>
        </row>
        <row r="190">
          <cell r="B190" t="str">
            <v>PERFIL  EN T ALUMINIO 1/2 X 1/2</v>
          </cell>
          <cell r="C190" t="str">
            <v>ML</v>
          </cell>
          <cell r="D190">
            <v>1250</v>
          </cell>
        </row>
        <row r="191">
          <cell r="B191" t="str">
            <v>ÁNGULO CIELO FALSO ALUMINIO 1'X 1"</v>
          </cell>
          <cell r="C191" t="str">
            <v>ML</v>
          </cell>
          <cell r="D191">
            <v>1250</v>
          </cell>
        </row>
        <row r="192">
          <cell r="B192" t="str">
            <v>LAMINA DRY-WALL PLANO IMPORTADA RH RESISTENTE A LA HUMEDAD 1/2 1.22 X 2.44</v>
          </cell>
          <cell r="C192" t="str">
            <v>UN</v>
          </cell>
          <cell r="D192">
            <v>30000</v>
          </cell>
        </row>
        <row r="193">
          <cell r="B193" t="str">
            <v>LAMINA DRY-WALL PLANO IMPORTADA 1/2 1.22 X 2.44</v>
          </cell>
          <cell r="C193" t="str">
            <v>UN</v>
          </cell>
          <cell r="D193">
            <v>29000</v>
          </cell>
        </row>
        <row r="194">
          <cell r="B194" t="str">
            <v>LAMINA DRY-WALL PLANO NACIONAL 1/2 1.22 X 2.44</v>
          </cell>
          <cell r="C194" t="str">
            <v>UN</v>
          </cell>
        </row>
        <row r="195">
          <cell r="B195" t="str">
            <v>FIBERGLASS DURACUSTIC 5/8</v>
          </cell>
          <cell r="C195" t="str">
            <v>M2</v>
          </cell>
          <cell r="D195">
            <v>11240</v>
          </cell>
        </row>
        <row r="196">
          <cell r="B196" t="str">
            <v xml:space="preserve">MACHIMBRE </v>
          </cell>
          <cell r="C196" t="str">
            <v xml:space="preserve"> m2 </v>
          </cell>
          <cell r="D196">
            <v>20000</v>
          </cell>
        </row>
        <row r="197">
          <cell r="B197" t="str">
            <v xml:space="preserve">ESTRUCTURA DE SOPORTE </v>
          </cell>
          <cell r="C197" t="str">
            <v xml:space="preserve"> m2 </v>
          </cell>
          <cell r="D197">
            <v>3000</v>
          </cell>
        </row>
        <row r="198">
          <cell r="B198" t="str">
            <v>LAMINA PLANA FIBROCEMENTO 1.22X1.22</v>
          </cell>
          <cell r="C198" t="str">
            <v>UN</v>
          </cell>
          <cell r="D198">
            <v>12593</v>
          </cell>
        </row>
        <row r="199">
          <cell r="B199" t="str">
            <v>CARAPLAST</v>
          </cell>
          <cell r="C199" t="str">
            <v>M2</v>
          </cell>
          <cell r="D199">
            <v>4000</v>
          </cell>
        </row>
        <row r="200">
          <cell r="B200" t="str">
            <v>LUBRICANTE</v>
          </cell>
          <cell r="C200" t="str">
            <v>KG</v>
          </cell>
          <cell r="D200">
            <v>3000</v>
          </cell>
        </row>
        <row r="201">
          <cell r="B201" t="str">
            <v>ANGULOS CAL 26 LONG 2.44ML</v>
          </cell>
          <cell r="C201" t="str">
            <v>UN</v>
          </cell>
          <cell r="D201">
            <v>2100</v>
          </cell>
        </row>
        <row r="202">
          <cell r="B202" t="str">
            <v>PERFIL OMEGA C 26 X 2.44ML</v>
          </cell>
          <cell r="C202" t="str">
            <v>UN</v>
          </cell>
          <cell r="D202">
            <v>4900</v>
          </cell>
        </row>
        <row r="203">
          <cell r="B203" t="str">
            <v>PRICIPALES CAL 26 LONG 2.44ML</v>
          </cell>
          <cell r="C203" t="str">
            <v>UN</v>
          </cell>
          <cell r="D203">
            <v>3100</v>
          </cell>
        </row>
        <row r="204">
          <cell r="B204" t="str">
            <v>PERFIL PARAL PARA MUROS EN DRY-WALL</v>
          </cell>
          <cell r="C204" t="str">
            <v>UN</v>
          </cell>
          <cell r="D204">
            <v>6879</v>
          </cell>
        </row>
        <row r="205">
          <cell r="B205" t="str">
            <v>SUPERMASTIK</v>
          </cell>
          <cell r="C205" t="str">
            <v>CTE</v>
          </cell>
          <cell r="D205">
            <v>37000</v>
          </cell>
        </row>
        <row r="206">
          <cell r="B206" t="str">
            <v>MASILLA TEFLON</v>
          </cell>
          <cell r="C206" t="str">
            <v>CTE</v>
          </cell>
          <cell r="D206">
            <v>140000</v>
          </cell>
        </row>
        <row r="207">
          <cell r="B207" t="str">
            <v>CINTA X75</v>
          </cell>
          <cell r="C207" t="str">
            <v>UN</v>
          </cell>
          <cell r="D207">
            <v>8500</v>
          </cell>
        </row>
        <row r="208">
          <cell r="B208" t="str">
            <v>CINTA X90</v>
          </cell>
          <cell r="C208" t="str">
            <v>UN</v>
          </cell>
          <cell r="D208">
            <v>18000</v>
          </cell>
        </row>
        <row r="209">
          <cell r="B209" t="str">
            <v>TORNILLOS 6MM</v>
          </cell>
          <cell r="C209" t="str">
            <v>UN</v>
          </cell>
          <cell r="D209">
            <v>50</v>
          </cell>
        </row>
        <row r="210">
          <cell r="B210" t="str">
            <v>TORNILLOS 8MM</v>
          </cell>
          <cell r="C210" t="str">
            <v>UN</v>
          </cell>
          <cell r="D210">
            <v>70</v>
          </cell>
        </row>
        <row r="211">
          <cell r="B211" t="str">
            <v xml:space="preserve">TORNILLOS CORTOS </v>
          </cell>
          <cell r="C211" t="str">
            <v>UN</v>
          </cell>
          <cell r="D211">
            <v>40</v>
          </cell>
        </row>
        <row r="212">
          <cell r="B212" t="str">
            <v>TOR. LAMINA  6 -  1 1/2</v>
          </cell>
          <cell r="C212" t="str">
            <v>UN</v>
          </cell>
          <cell r="D212">
            <v>55</v>
          </cell>
        </row>
        <row r="213">
          <cell r="B213" t="str">
            <v>LAMINA ETERBOARD #8 2.44X1.22</v>
          </cell>
          <cell r="C213" t="str">
            <v>UN</v>
          </cell>
          <cell r="D213">
            <v>67078</v>
          </cell>
        </row>
        <row r="214">
          <cell r="B214" t="str">
            <v>LAMINA ETERBOARD #6 2.44X1.22</v>
          </cell>
          <cell r="C214" t="str">
            <v>UN</v>
          </cell>
          <cell r="D214">
            <v>50251</v>
          </cell>
        </row>
        <row r="215">
          <cell r="B215" t="str">
            <v>CLAV0 DE ACER0</v>
          </cell>
          <cell r="C215" t="str">
            <v>LB</v>
          </cell>
          <cell r="D215">
            <v>5769.8399999999992</v>
          </cell>
        </row>
        <row r="216">
          <cell r="B216" t="str">
            <v>PISO GRANITO - BALDOSA BH5 33 x 33</v>
          </cell>
          <cell r="C216" t="str">
            <v>M2</v>
          </cell>
          <cell r="D216">
            <v>52200</v>
          </cell>
        </row>
        <row r="217">
          <cell r="B217" t="str">
            <v>CEMENTO BLANCO</v>
          </cell>
          <cell r="C217" t="str">
            <v>kg</v>
          </cell>
          <cell r="D217">
            <v>1574.12</v>
          </cell>
        </row>
        <row r="218">
          <cell r="B218" t="str">
            <v>PULIDA PISOS BALDOSA DE GRANITO</v>
          </cell>
          <cell r="C218" t="str">
            <v>M2</v>
          </cell>
          <cell r="D218">
            <v>20200</v>
          </cell>
        </row>
        <row r="219">
          <cell r="B219" t="str">
            <v>REPULIDA DE PISOS Y BRILLADA</v>
          </cell>
          <cell r="C219" t="str">
            <v>M2</v>
          </cell>
          <cell r="D219">
            <v>12000</v>
          </cell>
        </row>
        <row r="220">
          <cell r="B220" t="str">
            <v>MARMOL NEGRO  CARACOL - MESONES SUMINISTRO Y COLOCACION</v>
          </cell>
          <cell r="C220" t="str">
            <v>ML</v>
          </cell>
          <cell r="D220">
            <v>380000</v>
          </cell>
        </row>
        <row r="221">
          <cell r="B221" t="str">
            <v>MARMOL TRAVERTINO .20X1.00 SUMINISTRO Y COLOCACION</v>
          </cell>
          <cell r="C221" t="str">
            <v>ML</v>
          </cell>
        </row>
        <row r="222">
          <cell r="B222" t="str">
            <v>MARMOL TRAVERTINO .05X1.00 PARA ESQUINERO AMBOS LADOS SUMINISTRO Y COLOCACION</v>
          </cell>
          <cell r="C222" t="str">
            <v>ML</v>
          </cell>
        </row>
        <row r="223">
          <cell r="B223" t="str">
            <v>MARMOL VERDE SALTAN DE .22  CON REMATES LATERALES CURVOS POR AMBOS LADOS, SUMINISTRO Y COLOCACION</v>
          </cell>
          <cell r="C223" t="str">
            <v>ML</v>
          </cell>
        </row>
        <row r="224">
          <cell r="B224" t="str">
            <v>PULIDA PISOS MARMOL O GRANITO FUNDIDO</v>
          </cell>
          <cell r="C224" t="str">
            <v>M2</v>
          </cell>
          <cell r="D224">
            <v>19000</v>
          </cell>
        </row>
        <row r="225">
          <cell r="B225" t="str">
            <v>CCC PISO PARED EGEO 20.5 X 20.5 BLANCO X 1,51 M2</v>
          </cell>
          <cell r="C225" t="str">
            <v>M2</v>
          </cell>
          <cell r="D225">
            <v>18566</v>
          </cell>
        </row>
        <row r="226">
          <cell r="B226" t="str">
            <v>ENCH CORN MACEDONIA BCO 25X35X2 MTS</v>
          </cell>
          <cell r="C226" t="str">
            <v>M2</v>
          </cell>
          <cell r="D226">
            <v>52205.24319999999</v>
          </cell>
        </row>
        <row r="227">
          <cell r="B227" t="str">
            <v>PEGANTE PEGACOR BLANCO X 25  KLS</v>
          </cell>
          <cell r="C227" t="str">
            <v>kg</v>
          </cell>
          <cell r="D227">
            <v>1662</v>
          </cell>
        </row>
        <row r="228">
          <cell r="B228" t="str">
            <v>PEGANTE PEGACOR GRIS X 25 KLS</v>
          </cell>
          <cell r="C228" t="str">
            <v>kg</v>
          </cell>
          <cell r="D228">
            <v>1283</v>
          </cell>
        </row>
        <row r="229">
          <cell r="B229" t="str">
            <v>PEGAPLUS PORCELANATO BLANCO X 25 KLS</v>
          </cell>
          <cell r="C229" t="str">
            <v>kg</v>
          </cell>
          <cell r="D229">
            <v>1711.6031999999998</v>
          </cell>
        </row>
        <row r="230">
          <cell r="B230" t="str">
            <v>PEGAPLUX PORCELANATO GRIS X 25 KLS</v>
          </cell>
          <cell r="C230" t="str">
            <v>kg</v>
          </cell>
          <cell r="D230">
            <v>1838.1434239999999</v>
          </cell>
        </row>
        <row r="231">
          <cell r="B231" t="str">
            <v>TABLÓN VITRIFICADO  .33  X .33</v>
          </cell>
          <cell r="C231" t="str">
            <v>M2</v>
          </cell>
          <cell r="D231">
            <v>32631</v>
          </cell>
        </row>
        <row r="232">
          <cell r="B232" t="str">
            <v>PISO TABLON SAHARA 30.5X30.5 ALF</v>
          </cell>
          <cell r="C232" t="str">
            <v>M2</v>
          </cell>
          <cell r="D232">
            <v>32631</v>
          </cell>
        </row>
        <row r="233">
          <cell r="B233" t="str">
            <v>TABLÓN VITRIFICADO  .25  X .25</v>
          </cell>
          <cell r="C233" t="str">
            <v>M2</v>
          </cell>
          <cell r="D233">
            <v>16588</v>
          </cell>
        </row>
        <row r="234">
          <cell r="B234" t="str">
            <v>TEJA DE BARRO REDONDA 33 tejas M2</v>
          </cell>
          <cell r="C234" t="str">
            <v>M2</v>
          </cell>
          <cell r="D234">
            <v>117810</v>
          </cell>
        </row>
        <row r="235">
          <cell r="B235" t="str">
            <v>TEJA DE BARRO AMAZONA ANCLAJE CON AMARRE 10 M2</v>
          </cell>
          <cell r="C235" t="str">
            <v>M2</v>
          </cell>
          <cell r="D235">
            <v>28999.999999999996</v>
          </cell>
        </row>
        <row r="236">
          <cell r="B236" t="str">
            <v>CERÁMICA DUROPISO CORONA ALTO TRAFICO</v>
          </cell>
          <cell r="C236" t="str">
            <v>M2</v>
          </cell>
          <cell r="D236">
            <v>38262</v>
          </cell>
        </row>
        <row r="237">
          <cell r="B237" t="str">
            <v>BOQUILLA PORCELAN CONCOLOR BEIG X 2 KL</v>
          </cell>
          <cell r="C237" t="str">
            <v>kg</v>
          </cell>
          <cell r="D237">
            <v>5724</v>
          </cell>
        </row>
        <row r="238">
          <cell r="B238" t="str">
            <v>CONCOLOR 5 KG BLANCO NACAR O SIMILAR</v>
          </cell>
          <cell r="C238" t="str">
            <v>kg</v>
          </cell>
          <cell r="D238">
            <v>4748</v>
          </cell>
        </row>
        <row r="239">
          <cell r="B239" t="str">
            <v>PORCELANATO .60X.60 DE PRIMERA CALIDAD</v>
          </cell>
          <cell r="C239" t="str">
            <v>M2</v>
          </cell>
          <cell r="D239">
            <v>29574.951000000001</v>
          </cell>
        </row>
        <row r="240">
          <cell r="B240" t="str">
            <v>ZOCALO DE GRESS H= 8 CM</v>
          </cell>
          <cell r="C240" t="str">
            <v>ml</v>
          </cell>
          <cell r="D240">
            <v>3546</v>
          </cell>
        </row>
        <row r="241">
          <cell r="B241" t="str">
            <v>GRANITO BLANCO N. 3 X 40KLS</v>
          </cell>
          <cell r="C241" t="str">
            <v>bt</v>
          </cell>
          <cell r="D241">
            <v>17850</v>
          </cell>
        </row>
        <row r="242">
          <cell r="B242" t="str">
            <v>PIEDRA CHINA # 3</v>
          </cell>
          <cell r="C242" t="str">
            <v>bt</v>
          </cell>
          <cell r="D242">
            <v>1976</v>
          </cell>
        </row>
        <row r="243">
          <cell r="B243" t="str">
            <v xml:space="preserve">DILATACION DE BRONCE </v>
          </cell>
          <cell r="C243" t="str">
            <v>ML</v>
          </cell>
          <cell r="D243">
            <v>4104</v>
          </cell>
        </row>
        <row r="244">
          <cell r="B244" t="str">
            <v>PIRLAN BRONCE 1" * 3.00 ML</v>
          </cell>
          <cell r="C244" t="str">
            <v>ML</v>
          </cell>
          <cell r="D244">
            <v>26841.243333333332</v>
          </cell>
        </row>
        <row r="245">
          <cell r="B245" t="str">
            <v>ESQUINERO DE ALUMINIO 6.00ML</v>
          </cell>
          <cell r="C245" t="str">
            <v>UN</v>
          </cell>
          <cell r="D245">
            <v>0</v>
          </cell>
        </row>
        <row r="246">
          <cell r="B246" t="str">
            <v>ADOQUIN CONCRETO 10X20X8 GRIS-50 UN/M2</v>
          </cell>
          <cell r="C246" t="str">
            <v>UN</v>
          </cell>
          <cell r="D246">
            <v>885</v>
          </cell>
        </row>
        <row r="247">
          <cell r="B247" t="str">
            <v>ADOQUIN CONCRETO 10X20X8 COLOR-50 UN/M2</v>
          </cell>
          <cell r="C247" t="str">
            <v>UN</v>
          </cell>
          <cell r="D247">
            <v>1163</v>
          </cell>
        </row>
        <row r="248">
          <cell r="B248" t="str">
            <v>ADOQUÍN GRES 10X20X6 COLOR-50 UN/M2</v>
          </cell>
          <cell r="C248" t="str">
            <v>UN</v>
          </cell>
          <cell r="D248">
            <v>1015</v>
          </cell>
        </row>
        <row r="249">
          <cell r="B249" t="str">
            <v>ADOQUÍN GRES 10X20X6 GRIS-50 UN/M2</v>
          </cell>
          <cell r="C249" t="str">
            <v>UN</v>
          </cell>
          <cell r="D249">
            <v>885</v>
          </cell>
        </row>
        <row r="250">
          <cell r="B250" t="str">
            <v>ADOQUÍN GRES 10X20X6 GRIS-50 UN/M2</v>
          </cell>
          <cell r="C250" t="str">
            <v>m²</v>
          </cell>
          <cell r="D250">
            <v>44245</v>
          </cell>
        </row>
        <row r="251">
          <cell r="B251" t="str">
            <v>LOCETA CUADRATICA GRIS .40X.40X06</v>
          </cell>
          <cell r="C251" t="str">
            <v>m²</v>
          </cell>
          <cell r="D251">
            <v>70713</v>
          </cell>
        </row>
        <row r="252">
          <cell r="B252" t="str">
            <v xml:space="preserve">LOCETA CUADRATICA COLOR .30X.30X.06 </v>
          </cell>
          <cell r="C252" t="str">
            <v>m²</v>
          </cell>
        </row>
        <row r="253">
          <cell r="B253" t="str">
            <v>LOCETA TOPEROL GRIS .30X.30X.06 TIPO IDU, INCL. TRANSPORTE</v>
          </cell>
          <cell r="C253" t="str">
            <v>m²</v>
          </cell>
        </row>
        <row r="254">
          <cell r="B254" t="str">
            <v>LOCETA CUADRATICA DE  TOPEROL, OLAS Y RALLAS GRIS .30X.30X.06 TIPO IDU, PUESTA EN OBRA</v>
          </cell>
          <cell r="C254" t="str">
            <v>m²</v>
          </cell>
          <cell r="D254">
            <v>53513.119999999995</v>
          </cell>
        </row>
        <row r="255">
          <cell r="B255" t="str">
            <v>LOCETA PREPULIDA GRIS CUADRATO, OLAS Y RALLAS .30X.30X.06 TIPO IDU, PUESTA EN OBRA</v>
          </cell>
          <cell r="C255" t="str">
            <v>m²</v>
          </cell>
          <cell r="D255">
            <v>56395.719999999994</v>
          </cell>
        </row>
        <row r="256">
          <cell r="B256" t="str">
            <v>LOCETA PREPULIDA COLOR CUADRATO, OLAS Y RALLAS  .30X.30X.06 TIPO IDU, PUESTA EN OBRA</v>
          </cell>
          <cell r="C256" t="str">
            <v>m²</v>
          </cell>
          <cell r="D256">
            <v>56608</v>
          </cell>
        </row>
        <row r="257">
          <cell r="B257" t="str">
            <v>LOCETA ARCO COLOR .30X.30X.06 TIPO IDU</v>
          </cell>
          <cell r="C257" t="str">
            <v>m²</v>
          </cell>
          <cell r="D257">
            <v>56607.999999999993</v>
          </cell>
        </row>
        <row r="258">
          <cell r="B258" t="str">
            <v xml:space="preserve">PIEDRA LAJA </v>
          </cell>
          <cell r="C258" t="str">
            <v>m3</v>
          </cell>
          <cell r="D258">
            <v>40600</v>
          </cell>
        </row>
        <row r="259">
          <cell r="B259" t="str">
            <v>GUARDERA LATERAL H=.10</v>
          </cell>
          <cell r="C259" t="str">
            <v>GB</v>
          </cell>
          <cell r="D259">
            <v>5800</v>
          </cell>
        </row>
        <row r="260">
          <cell r="B260" t="str">
            <v>PLATINA  1/4" X 2" X 6 ML</v>
          </cell>
          <cell r="C260" t="str">
            <v>ML</v>
          </cell>
          <cell r="D260">
            <v>8142</v>
          </cell>
        </row>
        <row r="261">
          <cell r="B261" t="str">
            <v>VARILLA METÁLICAS Ø1/2"</v>
          </cell>
          <cell r="C261" t="str">
            <v>kg</v>
          </cell>
          <cell r="D261">
            <v>0</v>
          </cell>
        </row>
        <row r="262">
          <cell r="B262" t="str">
            <v>VARILLA METÁLICAS Ø3/8"</v>
          </cell>
          <cell r="C262" t="str">
            <v>kg</v>
          </cell>
          <cell r="D262">
            <v>0</v>
          </cell>
        </row>
        <row r="263">
          <cell r="B263" t="str">
            <v>PINTURA ELECTROSTÁTICA GRIS RAL 7010</v>
          </cell>
          <cell r="C263" t="str">
            <v>GL</v>
          </cell>
          <cell r="D263">
            <v>100804</v>
          </cell>
        </row>
        <row r="264">
          <cell r="B264" t="str">
            <v>ASFALTO X TAMBOR 90 KLS</v>
          </cell>
          <cell r="C264" t="str">
            <v>kg</v>
          </cell>
          <cell r="D264">
            <v>2162</v>
          </cell>
        </row>
        <row r="265">
          <cell r="B265" t="str">
            <v xml:space="preserve">LEÑA </v>
          </cell>
          <cell r="C265" t="str">
            <v>UN</v>
          </cell>
          <cell r="D265">
            <v>927.99999999999989</v>
          </cell>
        </row>
        <row r="266">
          <cell r="B266" t="str">
            <v>TABLETA DE GRESS LISA 25X7 COLOR ALMENDRA, ARENA Y MATIZADA</v>
          </cell>
          <cell r="C266" t="str">
            <v>M2</v>
          </cell>
          <cell r="D266">
            <v>32000</v>
          </cell>
        </row>
        <row r="267">
          <cell r="B267" t="str">
            <v>UNIÓN  2" PR</v>
          </cell>
          <cell r="C267" t="str">
            <v>UN</v>
          </cell>
          <cell r="D267">
            <v>2854</v>
          </cell>
        </row>
        <row r="268">
          <cell r="B268" t="str">
            <v>TUBERIA  RDE 41 DE 2" UNION MECANICA</v>
          </cell>
          <cell r="C268" t="str">
            <v>m</v>
          </cell>
        </row>
        <row r="269">
          <cell r="B269" t="str">
            <v>UNION PR 3/4" PAVCO.</v>
          </cell>
          <cell r="C269" t="str">
            <v>UN</v>
          </cell>
          <cell r="D269">
            <v>671</v>
          </cell>
        </row>
        <row r="270">
          <cell r="B270" t="str">
            <v>TUBO PR 3/4" RDE 21 PAVCO.</v>
          </cell>
          <cell r="C270" t="str">
            <v>m</v>
          </cell>
          <cell r="D270">
            <v>3625</v>
          </cell>
        </row>
        <row r="271">
          <cell r="B271" t="str">
            <v>ADAPTADOR HEMBRA PVC PRESION DE 3/4"</v>
          </cell>
          <cell r="C271" t="str">
            <v>UN</v>
          </cell>
          <cell r="D271">
            <v>525</v>
          </cell>
        </row>
        <row r="272">
          <cell r="B272" t="str">
            <v>SILLA DE 3/4X3/4"</v>
          </cell>
          <cell r="C272" t="str">
            <v>UN</v>
          </cell>
          <cell r="D272">
            <v>3363.9999999999995</v>
          </cell>
        </row>
        <row r="273">
          <cell r="B273" t="str">
            <v xml:space="preserve">VALVULA BAYONETA DE Ø 3/4" X 3/4" </v>
          </cell>
          <cell r="C273" t="str">
            <v>UN</v>
          </cell>
          <cell r="D273">
            <v>8700</v>
          </cell>
        </row>
        <row r="274">
          <cell r="B274" t="str">
            <v>LLAVE DOBLE SEGURO DE BAYONETA DE 3/4X3/4"</v>
          </cell>
          <cell r="C274" t="str">
            <v>UN</v>
          </cell>
          <cell r="D274">
            <v>10556</v>
          </cell>
        </row>
        <row r="275">
          <cell r="B275" t="str">
            <v xml:space="preserve">ASPERSOR DE Ø 3/4" METALICO </v>
          </cell>
          <cell r="C275" t="str">
            <v>UN</v>
          </cell>
          <cell r="D275">
            <v>42920</v>
          </cell>
        </row>
        <row r="276">
          <cell r="B276" t="str">
            <v>MICROMEDIDOR VOLUMÉTRICO 1/2" TIPO B</v>
          </cell>
          <cell r="C276" t="str">
            <v>UN</v>
          </cell>
          <cell r="D276">
            <v>86930.4</v>
          </cell>
        </row>
        <row r="277">
          <cell r="B277" t="str">
            <v>VÁLVULA ANTIFRAUDE DE 20 MM (1/2")</v>
          </cell>
          <cell r="C277" t="str">
            <v>UN</v>
          </cell>
          <cell r="D277">
            <v>15079.999999999998</v>
          </cell>
        </row>
        <row r="278">
          <cell r="B278" t="str">
            <v>ADAPTADOR HEMBRA PVC PRESION DE 3/4"</v>
          </cell>
          <cell r="C278" t="str">
            <v>UN</v>
          </cell>
          <cell r="D278">
            <v>592</v>
          </cell>
        </row>
        <row r="279">
          <cell r="B279" t="str">
            <v>ADAPTADOR MACHO PVC PRESION DE 3/4"</v>
          </cell>
          <cell r="C279" t="str">
            <v>UN</v>
          </cell>
          <cell r="D279">
            <v>525.48</v>
          </cell>
        </row>
        <row r="280">
          <cell r="B280" t="str">
            <v>ADAPTADOR HEMBRA PVC PRESION DE 1/2"</v>
          </cell>
          <cell r="C280" t="str">
            <v>UN</v>
          </cell>
          <cell r="D280">
            <v>327.12</v>
          </cell>
        </row>
        <row r="281">
          <cell r="B281" t="str">
            <v>ADAPTADOR MACHO PVC PRESION DE 1/2"</v>
          </cell>
          <cell r="C281" t="str">
            <v>UN</v>
          </cell>
          <cell r="D281">
            <v>290</v>
          </cell>
        </row>
        <row r="282">
          <cell r="B282" t="str">
            <v>ADAPTADOR HEMBRA PVC PRESION DE 1"</v>
          </cell>
          <cell r="C282" t="str">
            <v>UN</v>
          </cell>
          <cell r="D282">
            <v>1317.76</v>
          </cell>
        </row>
        <row r="283">
          <cell r="B283" t="str">
            <v>ADAPTADOR MACHO PVC PRESION DE 1"</v>
          </cell>
          <cell r="C283" t="str">
            <v>UN</v>
          </cell>
          <cell r="D283">
            <v>1100.8399999999999</v>
          </cell>
        </row>
        <row r="284">
          <cell r="B284" t="str">
            <v>TUBO PRESIÓN /21 PVC 1 1/2</v>
          </cell>
          <cell r="C284" t="str">
            <v>ML</v>
          </cell>
          <cell r="D284">
            <v>7426.32</v>
          </cell>
        </row>
        <row r="285">
          <cell r="B285" t="str">
            <v>CODO 90° PRESIÓN PVC 1 1/2</v>
          </cell>
          <cell r="C285" t="str">
            <v>UN</v>
          </cell>
          <cell r="D285">
            <v>4735.12</v>
          </cell>
        </row>
        <row r="286">
          <cell r="B286" t="str">
            <v>UNIÓN PRESIÓN PVC 1 1/2</v>
          </cell>
          <cell r="C286" t="str">
            <v>UN</v>
          </cell>
          <cell r="D286">
            <v>1741.1599999999999</v>
          </cell>
        </row>
        <row r="287">
          <cell r="B287" t="str">
            <v>TUBO PRESIÓN /13.5 PVC 1</v>
          </cell>
          <cell r="C287" t="str">
            <v>ML</v>
          </cell>
          <cell r="D287">
            <v>4571.5599999999995</v>
          </cell>
        </row>
        <row r="288">
          <cell r="B288" t="str">
            <v>CODO 90° PRESIÓN PVC 1</v>
          </cell>
          <cell r="C288" t="str">
            <v>UN</v>
          </cell>
          <cell r="D288">
            <v>1318.9199999999998</v>
          </cell>
        </row>
        <row r="289">
          <cell r="B289" t="str">
            <v>UNIÓN PRESIÓN PVC 1</v>
          </cell>
          <cell r="C289" t="str">
            <v>UN</v>
          </cell>
          <cell r="D289">
            <v>696</v>
          </cell>
        </row>
        <row r="290">
          <cell r="B290" t="str">
            <v>UNIÓN PRESIÓN PVC 3</v>
          </cell>
          <cell r="C290" t="str">
            <v>UN</v>
          </cell>
          <cell r="D290">
            <v>13990.759999999998</v>
          </cell>
        </row>
        <row r="291">
          <cell r="B291" t="str">
            <v>UNIÓN PRESIÓN PVC 2</v>
          </cell>
          <cell r="C291" t="str">
            <v>UN</v>
          </cell>
          <cell r="D291">
            <v>2854.7599999999998</v>
          </cell>
        </row>
        <row r="292">
          <cell r="B292" t="str">
            <v>TUBO PRESIÓN /21 PVC 2</v>
          </cell>
          <cell r="C292" t="str">
            <v>ML</v>
          </cell>
          <cell r="D292">
            <v>11387.72</v>
          </cell>
        </row>
        <row r="293">
          <cell r="B293" t="str">
            <v>CODO 90° PRESIÓN PVC 2</v>
          </cell>
          <cell r="C293" t="str">
            <v>UN</v>
          </cell>
          <cell r="D293">
            <v>7759.24</v>
          </cell>
        </row>
        <row r="294">
          <cell r="B294" t="str">
            <v>CODO 90° PRESIÓN PVC 3</v>
          </cell>
          <cell r="C294" t="str">
            <v>UN</v>
          </cell>
          <cell r="D294">
            <v>28919.96</v>
          </cell>
        </row>
        <row r="295">
          <cell r="B295" t="str">
            <v>TUBO PRESIÓN /21 PVC 3</v>
          </cell>
          <cell r="C295" t="str">
            <v>ML</v>
          </cell>
          <cell r="D295">
            <v>24640.719999999998</v>
          </cell>
        </row>
        <row r="296">
          <cell r="B296" t="str">
            <v>CODO 90° PRESIÓN PVC 1/2</v>
          </cell>
          <cell r="C296" t="str">
            <v>UN</v>
          </cell>
          <cell r="D296">
            <v>421.08</v>
          </cell>
        </row>
        <row r="297">
          <cell r="B297" t="str">
            <v>TUBO PRESIÓN /9 PVC 1/2</v>
          </cell>
          <cell r="C297" t="str">
            <v>ML</v>
          </cell>
          <cell r="D297">
            <v>2544.8466666666668</v>
          </cell>
        </row>
        <row r="298">
          <cell r="B298" t="str">
            <v>TUBO PRESIÓN /11 PVC 3/4</v>
          </cell>
          <cell r="C298" t="str">
            <v>ML</v>
          </cell>
          <cell r="D298">
            <v>3388.3599999999997</v>
          </cell>
        </row>
        <row r="299">
          <cell r="B299" t="str">
            <v>CODO 90° PRESIÓN PVC 3/4</v>
          </cell>
          <cell r="C299" t="str">
            <v>UN</v>
          </cell>
          <cell r="D299">
            <v>673.95999999999992</v>
          </cell>
        </row>
        <row r="300">
          <cell r="B300" t="str">
            <v>TUBO PRESIÓN /41 PVC 8</v>
          </cell>
          <cell r="C300" t="str">
            <v>ML</v>
          </cell>
          <cell r="D300">
            <v>43860.566666666666</v>
          </cell>
        </row>
        <row r="301">
          <cell r="B301" t="str">
            <v>LUBRICANTE 500GR PARA PVC</v>
          </cell>
          <cell r="C301" t="str">
            <v>UN</v>
          </cell>
          <cell r="D301">
            <v>13099.88</v>
          </cell>
        </row>
        <row r="302">
          <cell r="B302" t="str">
            <v>TUBO CONDUIT 1"</v>
          </cell>
          <cell r="C302" t="str">
            <v>ML</v>
          </cell>
          <cell r="D302">
            <v>2813</v>
          </cell>
        </row>
        <row r="303">
          <cell r="B303" t="str">
            <v>TUBO CONDUIT 1/2"</v>
          </cell>
          <cell r="C303" t="str">
            <v>ML</v>
          </cell>
          <cell r="D303">
            <v>1549.76</v>
          </cell>
        </row>
        <row r="304">
          <cell r="B304" t="str">
            <v>TUBO CONDUIT 3/4"</v>
          </cell>
          <cell r="C304" t="str">
            <v>ML</v>
          </cell>
          <cell r="D304">
            <v>2029.9999999999998</v>
          </cell>
        </row>
        <row r="305">
          <cell r="B305" t="str">
            <v>TUBO CONDUIT 1 1/2"</v>
          </cell>
          <cell r="C305" t="str">
            <v>ML</v>
          </cell>
          <cell r="D305">
            <v>5541.32</v>
          </cell>
        </row>
        <row r="306">
          <cell r="B306" t="str">
            <v>TUBO CONDUIT 2"</v>
          </cell>
          <cell r="C306" t="str">
            <v>ML</v>
          </cell>
          <cell r="D306">
            <v>8522.5199999999986</v>
          </cell>
        </row>
        <row r="307">
          <cell r="B307" t="str">
            <v>TUBO CONDUIT 3" TIPO PESADO</v>
          </cell>
          <cell r="C307" t="str">
            <v>ML</v>
          </cell>
          <cell r="D307">
            <v>9023.2533333333322</v>
          </cell>
        </row>
        <row r="308">
          <cell r="B308" t="str">
            <v>CURVA CONDUIT 1"</v>
          </cell>
          <cell r="C308" t="str">
            <v>UN</v>
          </cell>
          <cell r="D308">
            <v>1811.9199999999998</v>
          </cell>
        </row>
        <row r="309">
          <cell r="B309" t="str">
            <v>CURVA CONDUIT 1/2"</v>
          </cell>
          <cell r="C309" t="str">
            <v>UN</v>
          </cell>
          <cell r="D309">
            <v>598.55999999999995</v>
          </cell>
        </row>
        <row r="310">
          <cell r="B310" t="str">
            <v>CURVA CONDUIT 3/4"</v>
          </cell>
          <cell r="C310" t="str">
            <v>UN</v>
          </cell>
          <cell r="D310">
            <v>955.83999999999992</v>
          </cell>
        </row>
        <row r="311">
          <cell r="B311" t="str">
            <v>CURVA CONDUIT 1 1/2"</v>
          </cell>
          <cell r="C311" t="str">
            <v>UN</v>
          </cell>
          <cell r="D311">
            <v>4617.96</v>
          </cell>
        </row>
        <row r="312">
          <cell r="B312" t="str">
            <v>CURVA CONDUIT 2"</v>
          </cell>
          <cell r="C312" t="str">
            <v>UN</v>
          </cell>
          <cell r="D312">
            <v>8524.84</v>
          </cell>
        </row>
        <row r="313">
          <cell r="B313" t="str">
            <v>CURVA CONDUIT DE 3"  R-G</v>
          </cell>
          <cell r="C313" t="str">
            <v>UN</v>
          </cell>
          <cell r="D313">
            <v>9114</v>
          </cell>
        </row>
        <row r="314">
          <cell r="B314" t="str">
            <v>ADAPTADOR TERMINAL CONDUIT 1/2</v>
          </cell>
          <cell r="C314" t="str">
            <v>UN</v>
          </cell>
          <cell r="D314">
            <v>301.59999999999997</v>
          </cell>
        </row>
        <row r="315">
          <cell r="B315" t="str">
            <v xml:space="preserve">CABLE DE  COBRE TIPO THWN No 12 </v>
          </cell>
          <cell r="C315" t="str">
            <v>M</v>
          </cell>
          <cell r="D315">
            <v>2528.3823999999995</v>
          </cell>
        </row>
        <row r="316">
          <cell r="B316" t="str">
            <v>CABLE 7 HILOS # 10 THWN</v>
          </cell>
          <cell r="C316" t="str">
            <v>ML</v>
          </cell>
          <cell r="D316">
            <v>2300</v>
          </cell>
        </row>
        <row r="317">
          <cell r="B317" t="str">
            <v>CABLE 7 HILOS # 8 THWN</v>
          </cell>
          <cell r="C317" t="str">
            <v>ML</v>
          </cell>
          <cell r="D317">
            <v>3500</v>
          </cell>
        </row>
        <row r="318">
          <cell r="B318" t="str">
            <v>CABLE 7 HILOS # 6 THWN</v>
          </cell>
          <cell r="C318" t="str">
            <v>ML</v>
          </cell>
          <cell r="D318">
            <v>5000</v>
          </cell>
        </row>
        <row r="319">
          <cell r="B319" t="str">
            <v>CABLE 7 HILOS # 4 THWN</v>
          </cell>
          <cell r="C319" t="str">
            <v>ML</v>
          </cell>
          <cell r="D319">
            <v>7800</v>
          </cell>
        </row>
        <row r="320">
          <cell r="B320" t="str">
            <v>CABLE 7 HILOS # 2 THWN</v>
          </cell>
          <cell r="C320" t="str">
            <v>ML</v>
          </cell>
          <cell r="D320">
            <v>12000</v>
          </cell>
        </row>
        <row r="321">
          <cell r="B321" t="str">
            <v xml:space="preserve">CABLE DE COBRE TIPO THWN 1/0 </v>
          </cell>
          <cell r="C321" t="str">
            <v>M</v>
          </cell>
          <cell r="D321">
            <v>17000</v>
          </cell>
        </row>
        <row r="322">
          <cell r="B322" t="str">
            <v>CABLE DE COBRE DESNUDO No 2</v>
          </cell>
          <cell r="C322" t="str">
            <v>M</v>
          </cell>
          <cell r="D322">
            <v>11500</v>
          </cell>
        </row>
        <row r="323">
          <cell r="B323" t="str">
            <v>CABLE DE COBRE DESNUDO No 2 /0 AWG</v>
          </cell>
          <cell r="C323" t="str">
            <v>M</v>
          </cell>
          <cell r="D323">
            <v>31306.080000000002</v>
          </cell>
        </row>
        <row r="324">
          <cell r="B324" t="str">
            <v>CABLE DE COBRE TIPO THWN  No 4/0</v>
          </cell>
          <cell r="C324" t="str">
            <v>M</v>
          </cell>
          <cell r="D324">
            <v>40000</v>
          </cell>
        </row>
        <row r="325">
          <cell r="B325" t="str">
            <v>CABLE TIPO ACSR No 1/0 ( RAVEN )</v>
          </cell>
          <cell r="C325" t="str">
            <v>M</v>
          </cell>
          <cell r="D325">
            <v>2200</v>
          </cell>
        </row>
        <row r="326">
          <cell r="B326" t="str">
            <v>ALAMBRE COBRE THW 14 AWG THHN/NN</v>
          </cell>
          <cell r="C326" t="str">
            <v>ML</v>
          </cell>
          <cell r="D326">
            <v>750</v>
          </cell>
        </row>
        <row r="327">
          <cell r="B327" t="str">
            <v>ALAMBRE DE COBRE No 12</v>
          </cell>
          <cell r="C327" t="str">
            <v>ML</v>
          </cell>
          <cell r="D327">
            <v>900</v>
          </cell>
        </row>
        <row r="328">
          <cell r="B328" t="str">
            <v>ALAMBRE DE COBRE No 8</v>
          </cell>
          <cell r="C328" t="str">
            <v>ML</v>
          </cell>
          <cell r="D328">
            <v>2750</v>
          </cell>
        </row>
        <row r="329">
          <cell r="B329" t="str">
            <v>ALAMBRE DE COBRE No 10</v>
          </cell>
          <cell r="C329" t="str">
            <v>ML</v>
          </cell>
          <cell r="D329">
            <v>1750</v>
          </cell>
        </row>
        <row r="330">
          <cell r="B330" t="str">
            <v>ALAMBRE TELEFÓNICO 2X22 TRENZADO</v>
          </cell>
          <cell r="C330" t="str">
            <v>ML</v>
          </cell>
          <cell r="D330">
            <v>500</v>
          </cell>
        </row>
        <row r="331">
          <cell r="B331" t="str">
            <v>CABLE DE COBRE TIPO THWN 500 MCM</v>
          </cell>
          <cell r="C331" t="str">
            <v>M</v>
          </cell>
        </row>
        <row r="332">
          <cell r="B332" t="str">
            <v xml:space="preserve">CABLE TIPO XLPE No 1/0  PARA 15 KV  </v>
          </cell>
          <cell r="C332" t="str">
            <v>M</v>
          </cell>
        </row>
        <row r="333">
          <cell r="B333" t="str">
            <v>LAMPARA  TIPO DJK DE 150W  S</v>
          </cell>
          <cell r="C333" t="str">
            <v>UN</v>
          </cell>
        </row>
        <row r="334">
          <cell r="B334" t="str">
            <v>LAMPARA ROY ALPHA TIPO CALIMA II 150 W S, INCL. FOTOCELDA Y BOMBILLO</v>
          </cell>
          <cell r="C334" t="str">
            <v>UN</v>
          </cell>
          <cell r="D334">
            <v>391722.72</v>
          </cell>
        </row>
        <row r="335">
          <cell r="B335" t="str">
            <v>LAMPARA ROY ALPHA TIPO CALIMA II 250 W S, INCL. FOTOCELDA Y BOMBILLO</v>
          </cell>
          <cell r="C335" t="str">
            <v>UN</v>
          </cell>
          <cell r="D335">
            <v>455522.72</v>
          </cell>
        </row>
        <row r="336">
          <cell r="B336" t="str">
            <v>LAMPARA ROY ALPHA TIPO CALIMA II 250 W MH R</v>
          </cell>
          <cell r="C336" t="str">
            <v>UN</v>
          </cell>
          <cell r="D336">
            <v>399842.72</v>
          </cell>
        </row>
        <row r="337">
          <cell r="B337" t="str">
            <v>LAMPARA ROY ALPHA TIPO RAP 70 W S</v>
          </cell>
          <cell r="C337" t="str">
            <v>UN</v>
          </cell>
          <cell r="D337">
            <v>480240</v>
          </cell>
        </row>
        <row r="338">
          <cell r="B338" t="str">
            <v>LAMPARA ARAMIS SCHREDER, REFLECTOR 1627 DE ALUMINIO ABRILLANTADO Y ANODIZADO Y PLACA DE AUXILIARES ELECTRICOS. BALASTO TIPO REACTOR (208/220V)  Y ACCESORIOS ELECTRICOS PARA SODIO ALTA PRESION 70W (INCL. UNICAMENTE BOMBILLA DE SODIO ALTA PRESION 70W TUBULAR)</v>
          </cell>
          <cell r="C338" t="str">
            <v>UN</v>
          </cell>
          <cell r="D338">
            <v>971151.99999999988</v>
          </cell>
        </row>
        <row r="339">
          <cell r="B339" t="str">
            <v>PROYECTOR RADIAL 2 SCHREDER, REFLECTOR 1640 EN ALUMINIO ABRILLANTADO Y ANODIZADO Y PLACA DE AUXILIARES ELECTRICOS. BALASTO TIPO REACTOR (208/220V)  Y ACCESORIOS ELECTRICOS PARA SODIO 150W (INCL. UNICAMENTE BOMBILLA DE SODIO ALTA PRESION 150W TUBULAR)</v>
          </cell>
          <cell r="C339" t="str">
            <v>UN</v>
          </cell>
          <cell r="D339">
            <v>528148</v>
          </cell>
        </row>
        <row r="340">
          <cell r="B340" t="str">
            <v>POSTE CILINDRICO EN ACERO GALVANIZADO SCHREDER SEXTANTE DE 4,5 MT, BRAO SENCILLO APTO PARA INSTALAR PROYECTOR RADIAL 2 Y LUMINARIA ARAMIS, INCL. BASE Y PERNOS DE ANCLAJE.</v>
          </cell>
          <cell r="C340" t="str">
            <v>UN</v>
          </cell>
          <cell r="D340">
            <v>1937199.9999999998</v>
          </cell>
        </row>
        <row r="341">
          <cell r="B341" t="str">
            <v>BOMBILLO SODIO 250 W</v>
          </cell>
          <cell r="C341" t="str">
            <v>UN</v>
          </cell>
          <cell r="D341">
            <v>35000</v>
          </cell>
        </row>
        <row r="342">
          <cell r="B342" t="str">
            <v>BOMBILLO SODIO 150 W</v>
          </cell>
          <cell r="C342" t="str">
            <v>UN</v>
          </cell>
          <cell r="D342">
            <v>27000</v>
          </cell>
        </row>
        <row r="343">
          <cell r="B343" t="str">
            <v>REFLECTOR RCG  DE 400W A 220V  MH R  ALTA PRESION, CON BOMBILLA  MARCA PHILLIPS O SILVANIA ( COMPLETO )</v>
          </cell>
          <cell r="C343" t="str">
            <v>UN</v>
          </cell>
          <cell r="D343">
            <v>605520</v>
          </cell>
        </row>
        <row r="344">
          <cell r="B344" t="str">
            <v>REFLECTOR RCG  DE 1000W A 220V  S-CWA  ALTA PRESION, CON BOMBILLA  MARCA PHILLIPS O SILVANIA ( COMPLETO )</v>
          </cell>
          <cell r="C344" t="str">
            <v>UN</v>
          </cell>
          <cell r="D344">
            <v>1418680</v>
          </cell>
        </row>
        <row r="345">
          <cell r="B345" t="str">
            <v>FOTOCELDA INCL. BASE</v>
          </cell>
          <cell r="C345" t="str">
            <v>UN</v>
          </cell>
          <cell r="D345">
            <v>23000</v>
          </cell>
        </row>
        <row r="346">
          <cell r="B346" t="str">
            <v>BRAZO TUBO GALVANIZADO DE 1 1/2" X 1.2MT</v>
          </cell>
          <cell r="C346" t="str">
            <v>UN</v>
          </cell>
          <cell r="D346">
            <v>35000</v>
          </cell>
        </row>
        <row r="347">
          <cell r="B347" t="str">
            <v>BUSHING Ø 4 A 3"</v>
          </cell>
          <cell r="C347" t="str">
            <v>UN</v>
          </cell>
          <cell r="D347">
            <v>27840</v>
          </cell>
        </row>
        <row r="348">
          <cell r="B348" t="str">
            <v>POSTE GALVANIZADO  DE 4"X6.00MT- INCL. FLANCHE CON ANTICORROSIVO Y ACABADO ESMALTE</v>
          </cell>
          <cell r="C348" t="str">
            <v>UN</v>
          </cell>
          <cell r="D348">
            <v>411501.87999999995</v>
          </cell>
        </row>
        <row r="349">
          <cell r="B349" t="str">
            <v>POSTE GALVANIZADO DE 3"X2.00MT- CON ANTICORROSIVO Y ACABADO ESMALTE</v>
          </cell>
          <cell r="C349" t="str">
            <v>UN</v>
          </cell>
          <cell r="D349">
            <v>92336</v>
          </cell>
        </row>
        <row r="350">
          <cell r="B350" t="str">
            <v>POSTE GALVANIZADO  CUADRADO 9CM X 9CM X 3ML</v>
          </cell>
          <cell r="C350" t="str">
            <v>UN</v>
          </cell>
          <cell r="D350">
            <v>139200</v>
          </cell>
        </row>
        <row r="351">
          <cell r="B351" t="str">
            <v>POSTE  GALVANIZADO  DE 2" X 3M CON FLANCHE</v>
          </cell>
          <cell r="C351" t="str">
            <v>UN</v>
          </cell>
          <cell r="D351">
            <v>187070.87999999998</v>
          </cell>
        </row>
        <row r="352">
          <cell r="B352" t="str">
            <v>TOMA TRIFÁSICA 50 AMP</v>
          </cell>
          <cell r="C352" t="str">
            <v>UN</v>
          </cell>
          <cell r="D352">
            <v>13000</v>
          </cell>
        </row>
        <row r="353">
          <cell r="B353" t="str">
            <v>TOMA TRIFÁSICA 20 AMP</v>
          </cell>
          <cell r="C353" t="str">
            <v>UN</v>
          </cell>
          <cell r="D353">
            <v>7016</v>
          </cell>
        </row>
        <row r="354">
          <cell r="B354" t="str">
            <v>INT. SENC. PILOTO LUM</v>
          </cell>
          <cell r="C354" t="str">
            <v>UN</v>
          </cell>
          <cell r="D354">
            <v>5700</v>
          </cell>
        </row>
        <row r="355">
          <cell r="B355" t="str">
            <v>INT. SENC.  LUM</v>
          </cell>
          <cell r="C355" t="str">
            <v>UN</v>
          </cell>
          <cell r="D355">
            <v>4800</v>
          </cell>
        </row>
        <row r="356">
          <cell r="B356" t="str">
            <v>INT. DOBLE  LUM</v>
          </cell>
          <cell r="C356" t="str">
            <v>UN</v>
          </cell>
          <cell r="D356">
            <v>9500</v>
          </cell>
        </row>
        <row r="357">
          <cell r="B357" t="str">
            <v>INT. TIMBRE.  LUM</v>
          </cell>
          <cell r="C357" t="str">
            <v>UN</v>
          </cell>
          <cell r="D357">
            <v>4800</v>
          </cell>
        </row>
        <row r="358">
          <cell r="B358" t="str">
            <v>TOMA DOBLE LEVINTON ORIG</v>
          </cell>
          <cell r="C358" t="str">
            <v>UN</v>
          </cell>
          <cell r="D358">
            <v>3000</v>
          </cell>
        </row>
        <row r="359">
          <cell r="B359" t="str">
            <v>TOMA DOBLE LUM</v>
          </cell>
          <cell r="C359" t="str">
            <v>UN</v>
          </cell>
          <cell r="D359">
            <v>4985.6799999999994</v>
          </cell>
        </row>
        <row r="360">
          <cell r="B360" t="str">
            <v>TOMA TELEFÓNICA</v>
          </cell>
          <cell r="C360" t="str">
            <v>UN</v>
          </cell>
          <cell r="D360">
            <v>2235.3199999999997</v>
          </cell>
        </row>
        <row r="361">
          <cell r="B361" t="str">
            <v>TOMA COAXIAL TV</v>
          </cell>
          <cell r="C361" t="str">
            <v>UN</v>
          </cell>
          <cell r="D361">
            <v>5783.7599999999993</v>
          </cell>
        </row>
        <row r="362">
          <cell r="B362" t="str">
            <v>TOMA HOSPITALARIA, CON POLO A TIERRA</v>
          </cell>
          <cell r="C362" t="str">
            <v>UN</v>
          </cell>
          <cell r="D362">
            <v>15977.839999999998</v>
          </cell>
        </row>
        <row r="363">
          <cell r="B363" t="str">
            <v>TOMA BIFASICO 20 AMP</v>
          </cell>
          <cell r="C363" t="str">
            <v>UN</v>
          </cell>
          <cell r="D363">
            <v>6535.44</v>
          </cell>
        </row>
        <row r="364">
          <cell r="B364" t="str">
            <v>LÁMPARA SLIM 2X32 BALAZO ELECTRONICO</v>
          </cell>
          <cell r="C364" t="str">
            <v>UN</v>
          </cell>
          <cell r="D364">
            <v>71688</v>
          </cell>
        </row>
        <row r="365">
          <cell r="B365" t="str">
            <v>ROSETA  (PLAFON)</v>
          </cell>
          <cell r="C365" t="str">
            <v>UN</v>
          </cell>
          <cell r="D365">
            <v>1588.04</v>
          </cell>
        </row>
        <row r="366">
          <cell r="B366" t="str">
            <v>VENTILADOR DE ASPA</v>
          </cell>
          <cell r="C366" t="str">
            <v>UN</v>
          </cell>
          <cell r="D366">
            <v>162400</v>
          </cell>
        </row>
        <row r="367">
          <cell r="B367" t="str">
            <v>CAJA OCTAGONAL GALVANIZADA</v>
          </cell>
          <cell r="C367" t="str">
            <v>UN</v>
          </cell>
          <cell r="D367">
            <v>995.28</v>
          </cell>
        </row>
        <row r="368">
          <cell r="B368" t="str">
            <v>CAJA RECTANGULAR 2 X 4 GALVANIZADA</v>
          </cell>
          <cell r="C368" t="str">
            <v>UN</v>
          </cell>
          <cell r="D368">
            <v>958.16</v>
          </cell>
        </row>
        <row r="369">
          <cell r="B369" t="str">
            <v>CAJA 4X4</v>
          </cell>
          <cell r="C369" t="str">
            <v>UN</v>
          </cell>
          <cell r="D369">
            <v>1991.7199999999998</v>
          </cell>
        </row>
        <row r="370">
          <cell r="B370" t="str">
            <v>TORNILLO LÁMINA DIAM. 3/8</v>
          </cell>
          <cell r="C370" t="str">
            <v>UN</v>
          </cell>
          <cell r="D370">
            <v>115.99999999999999</v>
          </cell>
        </row>
        <row r="371">
          <cell r="B371" t="str">
            <v>TORNILLOS 5/8"X4"</v>
          </cell>
          <cell r="C371" t="str">
            <v>UN</v>
          </cell>
          <cell r="D371">
            <v>3711.9999999999995</v>
          </cell>
        </row>
        <row r="372">
          <cell r="B372" t="str">
            <v>CAMIÓN GRANDE</v>
          </cell>
          <cell r="D372">
            <v>22113.079999999998</v>
          </cell>
        </row>
        <row r="373">
          <cell r="B373" t="str">
            <v>ELEMENTOS DE CONEXIÓN Y MONTAJE</v>
          </cell>
          <cell r="C373" t="str">
            <v>GL</v>
          </cell>
          <cell r="D373">
            <v>12180</v>
          </cell>
        </row>
        <row r="374">
          <cell r="B374" t="str">
            <v>PONCHADORA HIDRÁULICA</v>
          </cell>
          <cell r="C374" t="str">
            <v>UN</v>
          </cell>
          <cell r="D374">
            <v>7249.9999999999991</v>
          </cell>
        </row>
        <row r="375">
          <cell r="B375" t="str">
            <v>VEHÍCULO LIGERO</v>
          </cell>
          <cell r="D375">
            <v>15833.999999999998</v>
          </cell>
        </row>
        <row r="376">
          <cell r="B376" t="str">
            <v>CAMIÓN CANASTA</v>
          </cell>
          <cell r="C376" t="str">
            <v>UN</v>
          </cell>
          <cell r="D376">
            <v>92800</v>
          </cell>
        </row>
        <row r="377">
          <cell r="B377" t="str">
            <v>ESCALERA 12MT</v>
          </cell>
          <cell r="C377" t="str">
            <v>D</v>
          </cell>
          <cell r="D377">
            <v>28999.999999999996</v>
          </cell>
        </row>
        <row r="378">
          <cell r="B378" t="str">
            <v>CAMION PEQUEÑO</v>
          </cell>
          <cell r="D378">
            <v>19660.84</v>
          </cell>
        </row>
        <row r="379">
          <cell r="B379" t="str">
            <v>Grua (Capacidad 15 ton)</v>
          </cell>
          <cell r="C379" t="str">
            <v>UN</v>
          </cell>
          <cell r="D379">
            <v>82223</v>
          </cell>
        </row>
        <row r="380">
          <cell r="B380" t="str">
            <v>TABLERO BIFASICO DE 12 CIRCUITOS CON BARRAJE DE NEUTRO Y TIERRA</v>
          </cell>
          <cell r="C380" t="str">
            <v>UN</v>
          </cell>
          <cell r="D380">
            <v>83995</v>
          </cell>
        </row>
        <row r="381">
          <cell r="B381" t="str">
            <v>TACO HOMELINE 1 X 20 A.</v>
          </cell>
          <cell r="C381" t="str">
            <v>UN</v>
          </cell>
          <cell r="D381">
            <v>9108</v>
          </cell>
        </row>
        <row r="382">
          <cell r="B382" t="str">
            <v>TACO HOMELINE 1 X 30 A.</v>
          </cell>
          <cell r="C382" t="str">
            <v>UN</v>
          </cell>
          <cell r="D382">
            <v>9108</v>
          </cell>
        </row>
        <row r="383">
          <cell r="B383" t="str">
            <v>TABLERO CON LLAVE 12 CIRCUITOS, ESPACIO TOTALIZADOR</v>
          </cell>
          <cell r="C383" t="str">
            <v>UN</v>
          </cell>
          <cell r="D383">
            <v>78800</v>
          </cell>
        </row>
        <row r="384">
          <cell r="B384" t="str">
            <v>POSTE DE CONCRETO DE 12 M X 1050 KGF</v>
          </cell>
          <cell r="C384" t="str">
            <v>UN</v>
          </cell>
          <cell r="D384">
            <v>972080</v>
          </cell>
        </row>
        <row r="385">
          <cell r="B385" t="str">
            <v xml:space="preserve">CRUCETA DE MADERA INMUNIZADA  CON QUIMICO DE 4" X4" X 2,40M </v>
          </cell>
          <cell r="C385" t="str">
            <v>UN</v>
          </cell>
          <cell r="D385">
            <v>82360</v>
          </cell>
        </row>
        <row r="386">
          <cell r="B386" t="str">
            <v>DIAGONAL EN VARILLA RECTA DE 3/4"X 0,78 M</v>
          </cell>
          <cell r="C386" t="str">
            <v>UN</v>
          </cell>
          <cell r="D386">
            <v>15080</v>
          </cell>
        </row>
        <row r="387">
          <cell r="B387" t="str">
            <v>SILLA PARA CRUCETA DE MADERA</v>
          </cell>
          <cell r="C387" t="str">
            <v>UN</v>
          </cell>
          <cell r="D387">
            <v>4640</v>
          </cell>
        </row>
        <row r="388">
          <cell r="B388" t="str">
            <v>ESPARRAGO DE 5/8" X 20 "</v>
          </cell>
          <cell r="C388" t="str">
            <v>UN</v>
          </cell>
          <cell r="D388">
            <v>13920</v>
          </cell>
        </row>
        <row r="389">
          <cell r="B389" t="str">
            <v>PERNO DE MAQUINA DE 5/8" X 12"</v>
          </cell>
          <cell r="C389" t="str">
            <v>UN</v>
          </cell>
          <cell r="D389">
            <v>6960</v>
          </cell>
        </row>
        <row r="390">
          <cell r="B390" t="str">
            <v>PERNO DE MAQUINA DE 1/2" X 6"</v>
          </cell>
          <cell r="C390" t="str">
            <v>UN</v>
          </cell>
          <cell r="D390">
            <v>4292</v>
          </cell>
        </row>
        <row r="391">
          <cell r="B391" t="str">
            <v>PERNO DE MAQUINA DE 5/8" X 8"</v>
          </cell>
          <cell r="C391" t="str">
            <v>UN</v>
          </cell>
          <cell r="D391">
            <v>5800</v>
          </cell>
        </row>
        <row r="392">
          <cell r="B392" t="str">
            <v xml:space="preserve">ARANDELA  CUADRADA DE 2" X 2"  PARA  5/8"  </v>
          </cell>
          <cell r="C392" t="str">
            <v>UN</v>
          </cell>
          <cell r="D392">
            <v>1160</v>
          </cell>
        </row>
        <row r="393">
          <cell r="B393" t="str">
            <v xml:space="preserve">ARANDELA  CUADRADA DE 2" X 2"  PARA  1/2"  </v>
          </cell>
          <cell r="C393" t="str">
            <v>UN</v>
          </cell>
          <cell r="D393">
            <v>1160</v>
          </cell>
        </row>
        <row r="394">
          <cell r="B394" t="str">
            <v>CINTA BANDUIT 3/4" X METRO</v>
          </cell>
          <cell r="C394" t="str">
            <v>M</v>
          </cell>
          <cell r="D394">
            <v>4640</v>
          </cell>
        </row>
        <row r="395">
          <cell r="B395" t="str">
            <v>HEBILLA PARA CINTA BAND IT DE 3/4"</v>
          </cell>
          <cell r="C395" t="str">
            <v>UN</v>
          </cell>
          <cell r="D395">
            <v>1076</v>
          </cell>
        </row>
        <row r="396">
          <cell r="B396" t="str">
            <v>COLLARIN PARA TRANSFORMADOR DE 6" - 7"</v>
          </cell>
          <cell r="C396" t="str">
            <v>UN</v>
          </cell>
          <cell r="D396">
            <v>19720</v>
          </cell>
        </row>
        <row r="397">
          <cell r="B397" t="str">
            <v>CONECTOR AMPA TIPO CUÑA AMP 1/0-1/0 AWG REF: 83592-1-SA</v>
          </cell>
          <cell r="C397" t="str">
            <v>UN</v>
          </cell>
          <cell r="D397">
            <v>15660</v>
          </cell>
        </row>
        <row r="398">
          <cell r="B398" t="str">
            <v>CONECTOR CON ESTRIBO DE COBRE</v>
          </cell>
          <cell r="C398" t="str">
            <v>UN</v>
          </cell>
          <cell r="D398">
            <v>10440</v>
          </cell>
        </row>
        <row r="399">
          <cell r="B399" t="str">
            <v>CONECTOR AMPA TIPO CUÑA AZUL REF. 600411 - 4/0 1/0</v>
          </cell>
          <cell r="C399" t="str">
            <v>UN</v>
          </cell>
          <cell r="D399">
            <v>20880</v>
          </cell>
        </row>
        <row r="400">
          <cell r="B400" t="str">
            <v>CORTACIRCUITOS 15 KV, 100A ,430 mm</v>
          </cell>
          <cell r="C400" t="str">
            <v>UN</v>
          </cell>
          <cell r="D400">
            <v>156600</v>
          </cell>
        </row>
        <row r="401">
          <cell r="B401" t="str">
            <v>TUERCA DE OJO ALARGADA</v>
          </cell>
          <cell r="C401" t="str">
            <v>UN</v>
          </cell>
          <cell r="D401">
            <v>11600</v>
          </cell>
        </row>
        <row r="402">
          <cell r="B402" t="str">
            <v>GRAPA TIPO PISTOLA 2 PERNOS</v>
          </cell>
          <cell r="C402" t="str">
            <v>UN</v>
          </cell>
          <cell r="D402">
            <v>30160</v>
          </cell>
        </row>
        <row r="403">
          <cell r="B403" t="str">
            <v>CAPACETE PARA TUBO DE 3"</v>
          </cell>
          <cell r="C403" t="str">
            <v>UN</v>
          </cell>
          <cell r="D403">
            <v>58000</v>
          </cell>
        </row>
        <row r="404">
          <cell r="B404" t="str">
            <v>AISLADOR SINTETICO DE 15 KV</v>
          </cell>
          <cell r="C404" t="str">
            <v>UN</v>
          </cell>
          <cell r="D404">
            <v>40600</v>
          </cell>
        </row>
        <row r="405">
          <cell r="B405" t="str">
            <v>TUBO CONDUIT GALVANIZADO DE 1/2" X 3ML</v>
          </cell>
          <cell r="C405" t="str">
            <v>UN</v>
          </cell>
          <cell r="D405">
            <v>29154</v>
          </cell>
        </row>
        <row r="406">
          <cell r="B406" t="str">
            <v>TUB. CONDUIT GALVANIZADA DE 3" X 3ML</v>
          </cell>
          <cell r="C406" t="str">
            <v>UN</v>
          </cell>
          <cell r="D406">
            <v>181722</v>
          </cell>
        </row>
        <row r="407">
          <cell r="B407" t="str">
            <v>TUBO CONDUIT GALVANIZADO DE 1 1/2" X 3ML</v>
          </cell>
          <cell r="C407" t="str">
            <v>UN</v>
          </cell>
          <cell r="D407">
            <v>65133</v>
          </cell>
        </row>
        <row r="408">
          <cell r="B408" t="str">
            <v>FUSIBLE TIPO SOGA DE 20 AMPERIOS A 15 KV TIPO K</v>
          </cell>
          <cell r="C408" t="str">
            <v>UN</v>
          </cell>
          <cell r="D408">
            <v>3828</v>
          </cell>
        </row>
        <row r="409">
          <cell r="B409" t="str">
            <v xml:space="preserve">VARILLA DE COBRE DE 5/8" X 1.8M </v>
          </cell>
          <cell r="C409" t="str">
            <v>UN</v>
          </cell>
          <cell r="D409">
            <v>124120</v>
          </cell>
        </row>
        <row r="410">
          <cell r="B410" t="str">
            <v xml:space="preserve">VARILLA DE COBRE DE 5/8" X 2.4M </v>
          </cell>
          <cell r="C410" t="str">
            <v>UN</v>
          </cell>
          <cell r="D410">
            <v>163560</v>
          </cell>
        </row>
        <row r="411">
          <cell r="B411" t="str">
            <v>SOLDADURA CADWELL</v>
          </cell>
          <cell r="C411" t="str">
            <v>PTOS</v>
          </cell>
          <cell r="D411">
            <v>18560</v>
          </cell>
        </row>
        <row r="412">
          <cell r="B412" t="str">
            <v>BOLSA DE FABIGEL DE 50 KG</v>
          </cell>
          <cell r="C412" t="str">
            <v>UN</v>
          </cell>
          <cell r="D412">
            <v>316680</v>
          </cell>
        </row>
        <row r="413">
          <cell r="B413" t="str">
            <v>CORTACIRCUITOS 15 KV, 100A ,430 mm</v>
          </cell>
          <cell r="C413" t="str">
            <v>UN</v>
          </cell>
          <cell r="D413">
            <v>133400</v>
          </cell>
        </row>
        <row r="414">
          <cell r="B414" t="str">
            <v>PARARRAYO 12KVA HUBBELL SINTETICOS</v>
          </cell>
          <cell r="C414" t="str">
            <v>UN</v>
          </cell>
          <cell r="D414">
            <v>133400</v>
          </cell>
        </row>
        <row r="415">
          <cell r="B415" t="str">
            <v>TERMINAL PREMOLDEADO PARA 15 KV Y CABLE No 1/0 ( E )</v>
          </cell>
          <cell r="C415" t="str">
            <v>JG</v>
          </cell>
          <cell r="D415">
            <v>406000</v>
          </cell>
        </row>
        <row r="416">
          <cell r="B416" t="str">
            <v>TAPA Y MARCO DE  1,20M  X  0,70  M EN ANGULO GALVANIZADO DE 3" TAPA EN CONCRETO DE 3500 PSI</v>
          </cell>
          <cell r="C416" t="str">
            <v>UN</v>
          </cell>
          <cell r="D416">
            <v>169221.379648</v>
          </cell>
        </row>
        <row r="417">
          <cell r="B417" t="str">
            <v>CELDA DE ENTRADA O SALIDA PARA M.T.  17,5 KV  ( LUMINEX )</v>
          </cell>
          <cell r="C417" t="str">
            <v>UN</v>
          </cell>
        </row>
        <row r="418">
          <cell r="B418" t="str">
            <v>CELDA DE MEDIDA EN MEDIA TENSION CON 3 TCS Y 3 TPS</v>
          </cell>
          <cell r="C418" t="str">
            <v>UN</v>
          </cell>
        </row>
        <row r="419">
          <cell r="B419" t="str">
            <v>MEDIDOR ELECTRONICO (NORMA ELECTRICARIBE S.A. E.S.P.)</v>
          </cell>
          <cell r="C419" t="str">
            <v>UN</v>
          </cell>
        </row>
        <row r="420">
          <cell r="B420" t="str">
            <v>ELEMENTOS DE MONTAJE Y CONEXIÓN</v>
          </cell>
          <cell r="C420" t="str">
            <v>GL</v>
          </cell>
          <cell r="D420">
            <v>57999.999999999993</v>
          </cell>
        </row>
        <row r="421">
          <cell r="B421" t="str">
            <v>CELDA  DE  SECCIONAMIENTO Y PROTECCION FUSIBLE DE 16 A. ALTURA 2000mm, ANCHO 1100 mm y PROFUNDIDAD 1200 mm</v>
          </cell>
          <cell r="C421" t="str">
            <v>UN</v>
          </cell>
        </row>
        <row r="422">
          <cell r="B422" t="str">
            <v>CELDA  DE  PARA ALOJAR TRAFO DE POTENCIA DE 300 KVA. ALTURA 2000mm, ANCHO 1800 mm y PROFUNDIDAD 1500 mm</v>
          </cell>
          <cell r="C422" t="str">
            <v>UN</v>
          </cell>
        </row>
        <row r="423">
          <cell r="B423" t="str">
            <v>TRANSFORMADOR TRIFASICO DE 300 KVA</v>
          </cell>
          <cell r="C423" t="str">
            <v>UN</v>
          </cell>
          <cell r="D423">
            <v>24583300</v>
          </cell>
        </row>
        <row r="424">
          <cell r="B424" t="str">
            <v xml:space="preserve">TRANSFORMADOR MONOFASICO DE 5 kVA </v>
          </cell>
          <cell r="C424" t="str">
            <v>UN</v>
          </cell>
          <cell r="D424">
            <v>0</v>
          </cell>
        </row>
        <row r="425">
          <cell r="B425" t="str">
            <v>TRANSFORMADOR MONOFASICO DE 10 kVA</v>
          </cell>
          <cell r="C425" t="str">
            <v>UN</v>
          </cell>
          <cell r="D425">
            <v>2621832</v>
          </cell>
        </row>
        <row r="426">
          <cell r="B426" t="str">
            <v>TRANSFORMADOR MONOFASICO DE 15 kVA</v>
          </cell>
          <cell r="C426" t="str">
            <v>UN</v>
          </cell>
          <cell r="D426">
            <v>3028296</v>
          </cell>
        </row>
        <row r="427">
          <cell r="B427" t="str">
            <v>TRANSFORMADOR MONOFASICO DE 25 kVA</v>
          </cell>
          <cell r="C427" t="str">
            <v>UN</v>
          </cell>
          <cell r="D427">
            <v>3846095.9999999995</v>
          </cell>
        </row>
        <row r="428">
          <cell r="B428" t="str">
            <v>TRANSFORMADOR MONOFASICO DE 37.5 kVA</v>
          </cell>
          <cell r="C428" t="str">
            <v>UN</v>
          </cell>
          <cell r="D428">
            <v>4965960</v>
          </cell>
        </row>
        <row r="429">
          <cell r="B429" t="str">
            <v>TRANSFORMADOR MONOFASICO DE 50 kVA</v>
          </cell>
          <cell r="C429" t="str">
            <v>UN</v>
          </cell>
          <cell r="D429">
            <v>5972376</v>
          </cell>
        </row>
        <row r="430">
          <cell r="B430" t="str">
            <v>TRANSFORMADOR MONOFASICO DE 75 kVA</v>
          </cell>
          <cell r="C430" t="str">
            <v>UN</v>
          </cell>
          <cell r="D430">
            <v>7831391.9999999991</v>
          </cell>
        </row>
        <row r="431">
          <cell r="B431" t="str">
            <v>TRANSFORMADOR MONOFASICO DE 100 kVA</v>
          </cell>
          <cell r="C431" t="str">
            <v>UN</v>
          </cell>
        </row>
        <row r="432">
          <cell r="B432" t="str">
            <v>TRANSFORMADOR TRIFASICO DE 15 kVA</v>
          </cell>
          <cell r="C432" t="str">
            <v>UN</v>
          </cell>
          <cell r="D432">
            <v>5621824</v>
          </cell>
        </row>
        <row r="433">
          <cell r="B433" t="str">
            <v>TRANSFORMADOR TRIFASICO DE 30 kVA</v>
          </cell>
          <cell r="C433" t="str">
            <v>UN</v>
          </cell>
          <cell r="D433">
            <v>6824453.9999999991</v>
          </cell>
        </row>
        <row r="434">
          <cell r="B434" t="str">
            <v>TRANSFORMADOR TRIFASICO DE 45 kVA</v>
          </cell>
          <cell r="C434" t="str">
            <v>UN</v>
          </cell>
          <cell r="D434">
            <v>7720959.9999999991</v>
          </cell>
        </row>
        <row r="435">
          <cell r="B435" t="str">
            <v>TRANSFORMADOR TRIFASICO DE 75 kVA</v>
          </cell>
          <cell r="C435" t="str">
            <v>UN</v>
          </cell>
          <cell r="D435">
            <v>9671500</v>
          </cell>
        </row>
        <row r="436">
          <cell r="B436" t="str">
            <v>TRANSFORMADOR TRIFASICO DE 112.5 kVA</v>
          </cell>
          <cell r="C436" t="str">
            <v>UN</v>
          </cell>
          <cell r="D436">
            <v>12772180</v>
          </cell>
        </row>
        <row r="437">
          <cell r="B437" t="str">
            <v>TRANSFORMADOR TRIFASICO DE 150 kVA</v>
          </cell>
          <cell r="C437" t="str">
            <v>UN</v>
          </cell>
          <cell r="D437">
            <v>15021999.999999998</v>
          </cell>
        </row>
        <row r="438">
          <cell r="B438" t="str">
            <v>TRANSFORMADOR TRIFASICO DE 225 kVA</v>
          </cell>
          <cell r="C438" t="str">
            <v>UN</v>
          </cell>
          <cell r="D438">
            <v>20921760</v>
          </cell>
        </row>
        <row r="439">
          <cell r="B439" t="str">
            <v>TRANSFORMADOR TRIFASICO DE 300 kVA</v>
          </cell>
          <cell r="C439" t="str">
            <v>UN</v>
          </cell>
          <cell r="D439">
            <v>24583300</v>
          </cell>
        </row>
        <row r="440">
          <cell r="B440" t="str">
            <v xml:space="preserve">FOSO PARA EL ACEITE  Y PLATINAS MONTAJE DEL TRAFO </v>
          </cell>
          <cell r="C440" t="str">
            <v>UN</v>
          </cell>
          <cell r="D440">
            <v>290000</v>
          </cell>
        </row>
        <row r="441">
          <cell r="B441" t="str">
            <v>TRANSFORMADOR TRIFASICO DE 75 kVA</v>
          </cell>
          <cell r="C441" t="str">
            <v>UN</v>
          </cell>
          <cell r="D441">
            <v>9671500</v>
          </cell>
        </row>
        <row r="442">
          <cell r="B442" t="str">
            <v>TRANSFORMADOR TRIFASICO DE 30 kVA</v>
          </cell>
          <cell r="C442" t="str">
            <v>UN</v>
          </cell>
          <cell r="D442">
            <v>6824453.9999999991</v>
          </cell>
        </row>
        <row r="443">
          <cell r="B443" t="str">
            <v>TERMINAL COBRE PONCHAR CABLE #  2/0</v>
          </cell>
          <cell r="C443" t="str">
            <v>UN</v>
          </cell>
          <cell r="D443">
            <v>5800</v>
          </cell>
        </row>
        <row r="444">
          <cell r="B444" t="str">
            <v>CARCAMO DE 0,5M ANCHO X0.4M PROF. ( CON TAPA EN  LAMINA COLD ROLLED DE 3MM</v>
          </cell>
          <cell r="C444" t="str">
            <v>ML</v>
          </cell>
          <cell r="D444">
            <v>152192</v>
          </cell>
        </row>
        <row r="445">
          <cell r="B445" t="str">
            <v xml:space="preserve">TABLERO GENERAL SEGÚN DISEÑO </v>
          </cell>
          <cell r="C445" t="str">
            <v>UN</v>
          </cell>
        </row>
        <row r="446">
          <cell r="B446" t="str">
            <v>BREAKER INDUSTRIAL DE 3X600A - 600V  TIPO LAL</v>
          </cell>
          <cell r="C446" t="str">
            <v>UN</v>
          </cell>
          <cell r="D446">
            <v>0</v>
          </cell>
        </row>
        <row r="447">
          <cell r="B447" t="str">
            <v>BREAKER INDUSTRIAL DE 3X400A - 240V  TIPO Q4L-3400</v>
          </cell>
          <cell r="C447" t="str">
            <v>UN</v>
          </cell>
        </row>
        <row r="448">
          <cell r="B448" t="str">
            <v>BREAKER INDUSTRIAL DE 3X60A - 240V  TIPO FAL</v>
          </cell>
          <cell r="C448" t="str">
            <v>UN</v>
          </cell>
          <cell r="D448">
            <v>0</v>
          </cell>
        </row>
        <row r="449">
          <cell r="B449" t="str">
            <v>BREAKER INDUSTRIAL DE 3X50A - 240V  TIPO FAL</v>
          </cell>
          <cell r="C449" t="str">
            <v>UN</v>
          </cell>
          <cell r="D449">
            <v>0</v>
          </cell>
        </row>
        <row r="450">
          <cell r="B450" t="str">
            <v>BREAKER INDUSTRIAL DE 3X40A - 240V  TIPO FAL</v>
          </cell>
          <cell r="C450" t="str">
            <v>UN</v>
          </cell>
          <cell r="D450">
            <v>0</v>
          </cell>
        </row>
        <row r="451">
          <cell r="B451" t="str">
            <v>BREAKER INDUSTRIAL DE 3X30A - 240V  TIPO FAL</v>
          </cell>
          <cell r="C451" t="str">
            <v>UN</v>
          </cell>
          <cell r="D451">
            <v>0</v>
          </cell>
        </row>
        <row r="452">
          <cell r="B452" t="str">
            <v>BREAKER INDUSTRIAL DE 3X20A - 240V  TIPO FAL</v>
          </cell>
          <cell r="C452" t="str">
            <v>UN</v>
          </cell>
          <cell r="D452">
            <v>0</v>
          </cell>
        </row>
        <row r="453">
          <cell r="B453" t="str">
            <v>BREAKER INDUSTRIAL DE 3X100A - 240V  TIPO FAL</v>
          </cell>
          <cell r="C453" t="str">
            <v>UN</v>
          </cell>
          <cell r="D453">
            <v>0</v>
          </cell>
        </row>
        <row r="454">
          <cell r="B454" t="str">
            <v>BREAKER INDUSTRIAL DE 3X800A - 600V  TIPO MAL</v>
          </cell>
          <cell r="C454" t="str">
            <v>UN</v>
          </cell>
          <cell r="D454">
            <v>0</v>
          </cell>
        </row>
        <row r="455">
          <cell r="B455" t="str">
            <v>BREAKER INDUSTRIAL DE 3X125 A - 240 V TIPO Q2L</v>
          </cell>
          <cell r="C455" t="str">
            <v>UN</v>
          </cell>
          <cell r="D455">
            <v>0</v>
          </cell>
        </row>
        <row r="456">
          <cell r="B456" t="str">
            <v>BREAKER INDUSTRIAL DE 3X150 A - 240 V  TIPO Q2L</v>
          </cell>
          <cell r="C456" t="str">
            <v>UN</v>
          </cell>
          <cell r="D456">
            <v>0</v>
          </cell>
        </row>
        <row r="457">
          <cell r="B457" t="str">
            <v>TABLERO TRIFASICO 24 CIRCUITOS C/PTA LUMINEX</v>
          </cell>
          <cell r="C457" t="str">
            <v>UN</v>
          </cell>
          <cell r="D457">
            <v>353800</v>
          </cell>
        </row>
        <row r="458">
          <cell r="B458" t="str">
            <v>BREAKER ENCHUFABLE  1x20 A</v>
          </cell>
          <cell r="C458" t="str">
            <v>UN</v>
          </cell>
          <cell r="D458">
            <v>13340</v>
          </cell>
        </row>
        <row r="459">
          <cell r="B459" t="str">
            <v>BREAKER  ENCHUFABLE 2x20 A</v>
          </cell>
          <cell r="C459" t="str">
            <v>UN</v>
          </cell>
          <cell r="D459">
            <v>42920</v>
          </cell>
        </row>
        <row r="460">
          <cell r="B460" t="str">
            <v>BREAKER  ENCHUFABLE 3x30 A</v>
          </cell>
          <cell r="C460" t="str">
            <v>UN</v>
          </cell>
          <cell r="D460">
            <v>81200</v>
          </cell>
        </row>
        <row r="461">
          <cell r="B461" t="str">
            <v>TABLERO TRIFASICO 24 CIRCUITOS C/PTA LUMINEX</v>
          </cell>
          <cell r="C461" t="str">
            <v>UN</v>
          </cell>
          <cell r="D461">
            <v>353800</v>
          </cell>
        </row>
        <row r="462">
          <cell r="B462" t="str">
            <v>TABLERO TRIF. 30 CTOS C/C. LLV LUMINEX</v>
          </cell>
          <cell r="C462" t="str">
            <v>UN</v>
          </cell>
          <cell r="D462">
            <v>305587</v>
          </cell>
        </row>
        <row r="463">
          <cell r="B463" t="str">
            <v xml:space="preserve">TABLERO TRIF DE 30 CTOS BARRAJE 225A 240V CON PUERTA, CHAPA, CERRADURA </v>
          </cell>
          <cell r="C463" t="str">
            <v>UN</v>
          </cell>
        </row>
        <row r="464">
          <cell r="B464" t="str">
            <v>TABLERO TRIF. DE 12 CTOS C/C. LLV LUMINEX</v>
          </cell>
          <cell r="C464" t="str">
            <v>UN</v>
          </cell>
          <cell r="D464">
            <v>187690</v>
          </cell>
        </row>
        <row r="465">
          <cell r="B465" t="str">
            <v>TABLERO TRIF. DE 18 CTOS C/P /E/P/T LUMINEX</v>
          </cell>
          <cell r="C465" t="str">
            <v>UN</v>
          </cell>
          <cell r="D465">
            <v>350784</v>
          </cell>
        </row>
        <row r="466">
          <cell r="B466" t="str">
            <v>TABLERO TRIF. DE 18 CTOS C/C. LLV LUMINEX</v>
          </cell>
          <cell r="C466" t="str">
            <v>UN</v>
          </cell>
          <cell r="D466">
            <v>195839</v>
          </cell>
        </row>
        <row r="467">
          <cell r="B467" t="str">
            <v>TOMA VOZ Y DATOS</v>
          </cell>
          <cell r="C467" t="str">
            <v>UN</v>
          </cell>
          <cell r="D467">
            <v>15225</v>
          </cell>
        </row>
        <row r="468">
          <cell r="B468" t="str">
            <v>CABLE UTP CATEGORÍA 6</v>
          </cell>
          <cell r="C468" t="str">
            <v>M</v>
          </cell>
          <cell r="D468">
            <v>1740</v>
          </cell>
        </row>
        <row r="469">
          <cell r="B469" t="str">
            <v>CABLE UTP 4 PARES</v>
          </cell>
          <cell r="C469" t="str">
            <v>M</v>
          </cell>
          <cell r="D469">
            <v>1914</v>
          </cell>
        </row>
        <row r="470">
          <cell r="B470" t="str">
            <v>CABLE TELEFONICO  DE 10 PARES</v>
          </cell>
          <cell r="C470" t="str">
            <v>M</v>
          </cell>
          <cell r="D470">
            <v>2000</v>
          </cell>
        </row>
        <row r="471">
          <cell r="B471" t="str">
            <v xml:space="preserve">LIBRO ETIQUET .190 DATOS </v>
          </cell>
          <cell r="C471" t="str">
            <v>UN</v>
          </cell>
          <cell r="D471">
            <v>24520</v>
          </cell>
        </row>
        <row r="472">
          <cell r="B472" t="str">
            <v xml:space="preserve">TOMA RJ45 -110 JACK SNAP </v>
          </cell>
          <cell r="C472" t="str">
            <v>UN</v>
          </cell>
        </row>
        <row r="473">
          <cell r="B473" t="str">
            <v xml:space="preserve">WALL PLATE AJUSTE SENCILL </v>
          </cell>
          <cell r="C473" t="str">
            <v>UN</v>
          </cell>
          <cell r="D473">
            <v>9512</v>
          </cell>
        </row>
        <row r="474">
          <cell r="B474" t="str">
            <v xml:space="preserve">AISLADOR DE PIN DE ANSI 55-1 </v>
          </cell>
          <cell r="C474" t="str">
            <v xml:space="preserve">UN </v>
          </cell>
          <cell r="D474">
            <v>57999.999999999993</v>
          </cell>
        </row>
        <row r="475">
          <cell r="B475" t="str">
            <v xml:space="preserve">PORTA AISLADOR 3 PUESTO </v>
          </cell>
          <cell r="C475" t="str">
            <v xml:space="preserve">UN </v>
          </cell>
          <cell r="D475">
            <v>30159.999999999996</v>
          </cell>
        </row>
        <row r="476">
          <cell r="B476" t="str">
            <v xml:space="preserve">ACCES.T P/BANDEJA T ESCAL </v>
          </cell>
          <cell r="C476" t="str">
            <v>UN</v>
          </cell>
          <cell r="D476">
            <v>44898.843999999997</v>
          </cell>
        </row>
        <row r="477">
          <cell r="B477" t="str">
            <v xml:space="preserve">ANCLAJE DE CUÑA. ½ x 2. 3/4" </v>
          </cell>
          <cell r="C477" t="str">
            <v>UN</v>
          </cell>
          <cell r="D477">
            <v>11600</v>
          </cell>
        </row>
        <row r="478">
          <cell r="B478" t="str">
            <v>BANDEJA PORTA CAB. ESCALERA 30X30</v>
          </cell>
          <cell r="C478" t="str">
            <v xml:space="preserve">UN </v>
          </cell>
          <cell r="D478">
            <v>57854.071999999993</v>
          </cell>
        </row>
        <row r="479">
          <cell r="B479" t="str">
            <v xml:space="preserve">SOPORTE P/BANDEJA PORTA CAB </v>
          </cell>
          <cell r="C479" t="str">
            <v xml:space="preserve">UN </v>
          </cell>
          <cell r="D479">
            <v>26586.411199999999</v>
          </cell>
        </row>
        <row r="480">
          <cell r="B480" t="str">
            <v xml:space="preserve">CANALETA METAL C/DIVIS .10 X4 </v>
          </cell>
          <cell r="C480" t="str">
            <v xml:space="preserve">UN </v>
          </cell>
          <cell r="D480">
            <v>38280</v>
          </cell>
        </row>
        <row r="481">
          <cell r="B481" t="str">
            <v xml:space="preserve">CLAVO ALTA VELOCIDAD 1" x 1/4" </v>
          </cell>
          <cell r="C481" t="str">
            <v xml:space="preserve">UN </v>
          </cell>
          <cell r="D481">
            <v>127.6</v>
          </cell>
        </row>
        <row r="482">
          <cell r="B482" t="str">
            <v xml:space="preserve">TAPA TROQUEL METAL 2 ORIF </v>
          </cell>
          <cell r="C482" t="str">
            <v>UN</v>
          </cell>
          <cell r="D482">
            <v>16239.999999999998</v>
          </cell>
        </row>
        <row r="483">
          <cell r="B483" t="str">
            <v xml:space="preserve">TORNILLO TIRAFONDO DE 4X 3/8 " </v>
          </cell>
          <cell r="C483" t="str">
            <v xml:space="preserve">UN </v>
          </cell>
          <cell r="D483">
            <v>5800</v>
          </cell>
        </row>
        <row r="484">
          <cell r="B484" t="str">
            <v xml:space="preserve">CHAZOS DE PLASTICOS 1/4 ' ESTRIADO </v>
          </cell>
          <cell r="C484" t="str">
            <v>UN</v>
          </cell>
          <cell r="D484">
            <v>115.99999999999999</v>
          </cell>
        </row>
        <row r="485">
          <cell r="B485" t="str">
            <v xml:space="preserve">ACCES.T P/CANALETA PLAST. </v>
          </cell>
          <cell r="C485" t="str">
            <v>UN</v>
          </cell>
          <cell r="D485">
            <v>19720</v>
          </cell>
        </row>
        <row r="486">
          <cell r="B486" t="str">
            <v>CANALETA PLASTICA AJOVER 10 X4</v>
          </cell>
          <cell r="C486" t="str">
            <v>ML</v>
          </cell>
          <cell r="D486">
            <v>31319.999999999996</v>
          </cell>
        </row>
        <row r="487">
          <cell r="B487" t="str">
            <v xml:space="preserve">BANDEJA RACK C/16 TOM. ELE </v>
          </cell>
          <cell r="C487" t="str">
            <v>UN</v>
          </cell>
          <cell r="D487">
            <v>331760</v>
          </cell>
        </row>
        <row r="488">
          <cell r="B488" t="str">
            <v xml:space="preserve">DUCTO VERT .80"P/MANEJ.CABLE </v>
          </cell>
          <cell r="C488" t="str">
            <v>UN</v>
          </cell>
          <cell r="D488">
            <v>77718.84</v>
          </cell>
        </row>
        <row r="489">
          <cell r="B489" t="str">
            <v>DUCTO METALICO S. DIVISORIO 30X8</v>
          </cell>
          <cell r="C489" t="str">
            <v>UN</v>
          </cell>
          <cell r="D489">
            <v>14061.519999999999</v>
          </cell>
        </row>
        <row r="490">
          <cell r="B490" t="str">
            <v xml:space="preserve">ANCLAJE CHAZO EXP. 1/2 x 2 3/4" </v>
          </cell>
          <cell r="C490" t="str">
            <v>UN</v>
          </cell>
          <cell r="D490">
            <v>1160</v>
          </cell>
        </row>
        <row r="491">
          <cell r="B491" t="str">
            <v xml:space="preserve">GABINETE .600 x.400 x 2.50 </v>
          </cell>
          <cell r="C491" t="str">
            <v>UN</v>
          </cell>
          <cell r="D491">
            <v>298521.36</v>
          </cell>
        </row>
        <row r="492">
          <cell r="B492" t="str">
            <v xml:space="preserve">PATCH CORD AMP QUANTUM (CAT6) </v>
          </cell>
          <cell r="C492" t="str">
            <v>UN</v>
          </cell>
          <cell r="D492">
            <v>16550.879999999997</v>
          </cell>
        </row>
        <row r="493">
          <cell r="B493" t="str">
            <v>PATCH PANEL AMP 24 PUERTOS CAT 5E</v>
          </cell>
          <cell r="C493" t="str">
            <v>UN</v>
          </cell>
          <cell r="D493">
            <v>215759.99999999997</v>
          </cell>
        </row>
        <row r="494">
          <cell r="B494" t="str">
            <v>PLOTEO</v>
          </cell>
          <cell r="C494" t="str">
            <v>UN</v>
          </cell>
          <cell r="D494">
            <v>13919.999999999998</v>
          </cell>
        </row>
        <row r="495">
          <cell r="B495" t="str">
            <v>FOTOCOPIAS</v>
          </cell>
          <cell r="C495" t="str">
            <v>GB</v>
          </cell>
          <cell r="D495">
            <v>115.99999999999999</v>
          </cell>
        </row>
        <row r="496">
          <cell r="B496" t="str">
            <v>DISEÑOS</v>
          </cell>
          <cell r="C496" t="str">
            <v>MES</v>
          </cell>
          <cell r="D496">
            <v>2320000</v>
          </cell>
        </row>
        <row r="497">
          <cell r="B497" t="str">
            <v>PRESUPUESTO</v>
          </cell>
          <cell r="C497" t="str">
            <v>MES</v>
          </cell>
          <cell r="D497">
            <v>2320000</v>
          </cell>
        </row>
        <row r="498">
          <cell r="B498" t="str">
            <v>ESTUDIOS DE CONEXIÓN DE 5 A 100 kVA</v>
          </cell>
          <cell r="C498" t="str">
            <v>UN</v>
          </cell>
          <cell r="D498">
            <v>184788</v>
          </cell>
        </row>
        <row r="499">
          <cell r="B499" t="str">
            <v>CONSULTORIA DE PROYECTOS DE 5 A 100 kVA</v>
          </cell>
          <cell r="C499" t="str">
            <v>UN</v>
          </cell>
          <cell r="D499">
            <v>115071.99999999999</v>
          </cell>
        </row>
        <row r="500">
          <cell r="B500" t="str">
            <v xml:space="preserve"> REVISION DE INSTALACION DE ENLACE  DE 5 A 100 kVA</v>
          </cell>
          <cell r="C500" t="str">
            <v>UN</v>
          </cell>
          <cell r="D500">
            <v>314360</v>
          </cell>
        </row>
        <row r="501">
          <cell r="B501" t="str">
            <v>DESCARGOS POR CUENTA DEL CLIENTE DE 5 a 100 kVA</v>
          </cell>
          <cell r="C501" t="str">
            <v>UN</v>
          </cell>
          <cell r="D501">
            <v>290000</v>
          </cell>
        </row>
        <row r="502">
          <cell r="B502" t="str">
            <v>VENTANA 744 ANOLOCK-VIDRIO BRONCE UNA NAVE FIJA Y UNA CORREDIZA 1.00X1.20</v>
          </cell>
          <cell r="C502" t="str">
            <v xml:space="preserve"> UN </v>
          </cell>
          <cell r="D502">
            <v>0</v>
          </cell>
        </row>
        <row r="503">
          <cell r="B503" t="str">
            <v>VENTANA 744 ANOLOCK-VIDRIO BRONCE UN CUERPO SUPERIOR PROYECTANTE Y UN CUERPO INFERIOR FIJO .50X1.20</v>
          </cell>
          <cell r="C503" t="str">
            <v xml:space="preserve"> UN </v>
          </cell>
          <cell r="D503">
            <v>174000</v>
          </cell>
        </row>
        <row r="504">
          <cell r="B504" t="str">
            <v>VENTANA 744 ANOLOCK-VIDRIO BRONCE DOS NAVES FIJAS Y DOS CORREDIZAS 2.00X1.20</v>
          </cell>
          <cell r="C504" t="str">
            <v xml:space="preserve"> UN </v>
          </cell>
          <cell r="D504">
            <v>417600</v>
          </cell>
        </row>
        <row r="505">
          <cell r="B505" t="str">
            <v>VENTANA 744 ANOLOCK-VIDRIO BRONCE UNA NAVE FIJA Y UNA CORREDIZA 2.00X2.00</v>
          </cell>
          <cell r="C505" t="str">
            <v xml:space="preserve"> UN </v>
          </cell>
          <cell r="D505">
            <v>556800</v>
          </cell>
        </row>
        <row r="506">
          <cell r="B506" t="str">
            <v>VENTANA 744 ANOLOCK-VIDRIO BRONCE DOS NAVES FIJAS Y DOS CORREDIZAS 2.00X2.00</v>
          </cell>
          <cell r="C506" t="str">
            <v xml:space="preserve"> UN </v>
          </cell>
          <cell r="D506">
            <v>696000</v>
          </cell>
        </row>
        <row r="507">
          <cell r="B507" t="str">
            <v>VENTANA 744 ANOLOCK-VIDRIO BRONCE DOS NAVES BATIENTES 2.00X2.00</v>
          </cell>
          <cell r="C507" t="str">
            <v xml:space="preserve"> UN </v>
          </cell>
          <cell r="D507">
            <v>788800</v>
          </cell>
        </row>
        <row r="508">
          <cell r="B508" t="str">
            <v xml:space="preserve">BANDA DE CAUCHO </v>
          </cell>
          <cell r="C508" t="str">
            <v>ML</v>
          </cell>
          <cell r="D508">
            <v>5220</v>
          </cell>
        </row>
        <row r="509">
          <cell r="B509" t="str">
            <v xml:space="preserve"> VISOR EN VIDRIO 0.20*0.35 </v>
          </cell>
          <cell r="C509" t="str">
            <v xml:space="preserve"> UN </v>
          </cell>
          <cell r="D509">
            <v>7539.9999999999991</v>
          </cell>
        </row>
        <row r="510">
          <cell r="B510" t="str">
            <v xml:space="preserve"> PUERTA EN ALUMINIO </v>
          </cell>
          <cell r="C510" t="str">
            <v>M2</v>
          </cell>
          <cell r="D510">
            <v>266800</v>
          </cell>
        </row>
        <row r="511">
          <cell r="B511" t="str">
            <v xml:space="preserve">VIDRIO TEMPLADO 10MM </v>
          </cell>
          <cell r="C511" t="str">
            <v xml:space="preserve"> m2 </v>
          </cell>
          <cell r="D511">
            <v>300000</v>
          </cell>
        </row>
        <row r="512">
          <cell r="B512" t="str">
            <v xml:space="preserve">VIDRIO TEMPLADO 6MM </v>
          </cell>
          <cell r="C512" t="str">
            <v xml:space="preserve"> m2 </v>
          </cell>
          <cell r="D512">
            <v>30159.999999999996</v>
          </cell>
        </row>
        <row r="513">
          <cell r="B513" t="str">
            <v xml:space="preserve">VIDRIO TEMPLADO 5MM </v>
          </cell>
          <cell r="C513" t="str">
            <v xml:space="preserve"> m2 </v>
          </cell>
          <cell r="D513">
            <v>25520</v>
          </cell>
        </row>
        <row r="514">
          <cell r="B514" t="str">
            <v xml:space="preserve">VIDRIO TEMPLADO 4MM </v>
          </cell>
          <cell r="C514" t="str">
            <v xml:space="preserve"> m2 </v>
          </cell>
          <cell r="D514">
            <v>22040</v>
          </cell>
        </row>
        <row r="515">
          <cell r="B515" t="str">
            <v xml:space="preserve"> BISAGRA PIVOTANTE </v>
          </cell>
          <cell r="C515" t="str">
            <v xml:space="preserve"> UN </v>
          </cell>
          <cell r="D515">
            <v>60319.999999999993</v>
          </cell>
        </row>
        <row r="516">
          <cell r="B516" t="str">
            <v xml:space="preserve"> CONTRAMANIJA </v>
          </cell>
          <cell r="C516" t="str">
            <v xml:space="preserve"> UN </v>
          </cell>
          <cell r="D516">
            <v>46980</v>
          </cell>
        </row>
        <row r="517">
          <cell r="B517" t="str">
            <v xml:space="preserve"> MANIJA Y CERRADURA </v>
          </cell>
          <cell r="C517" t="str">
            <v xml:space="preserve"> UN </v>
          </cell>
          <cell r="D517">
            <v>75400</v>
          </cell>
        </row>
        <row r="518">
          <cell r="B518" t="str">
            <v>VIDRIO 4MM</v>
          </cell>
          <cell r="C518" t="str">
            <v>M2</v>
          </cell>
          <cell r="D518">
            <v>19140</v>
          </cell>
        </row>
        <row r="519">
          <cell r="B519" t="str">
            <v>BISAGRAS COBRIZADA 3"</v>
          </cell>
          <cell r="C519" t="str">
            <v>UN</v>
          </cell>
          <cell r="D519">
            <v>2881.4399999999996</v>
          </cell>
        </row>
        <row r="520">
          <cell r="B520" t="str">
            <v>PUERTA PIZANO 0.60 O SIMILAR</v>
          </cell>
          <cell r="C520" t="str">
            <v>UN</v>
          </cell>
          <cell r="D520">
            <v>87242.439999999988</v>
          </cell>
        </row>
        <row r="521">
          <cell r="B521" t="str">
            <v>VIDRIO 5MM</v>
          </cell>
          <cell r="C521" t="str">
            <v>M2</v>
          </cell>
          <cell r="D521">
            <v>22040</v>
          </cell>
        </row>
        <row r="522">
          <cell r="B522" t="str">
            <v>BISAGRAS COBRIZADA 3"</v>
          </cell>
          <cell r="C522" t="str">
            <v>UN</v>
          </cell>
          <cell r="D522">
            <v>2623.9199999999996</v>
          </cell>
        </row>
        <row r="523">
          <cell r="B523" t="str">
            <v>PUERTA PIZANO 0.80 O SIMILAR</v>
          </cell>
          <cell r="C523" t="str">
            <v>UN</v>
          </cell>
          <cell r="D523">
            <v>85395.72</v>
          </cell>
        </row>
        <row r="524">
          <cell r="B524" t="str">
            <v>CERRADURA SCHLAGE OFICINA A 50WS BELL WOOD GOLD O SIMILAR</v>
          </cell>
          <cell r="C524" t="str">
            <v>UN</v>
          </cell>
          <cell r="D524">
            <v>24916.799999999999</v>
          </cell>
        </row>
        <row r="525">
          <cell r="B525" t="str">
            <v>CERRADURA SCHLAGE BAÑO  A 40S BELL WOOD GOLD O SIMILAR</v>
          </cell>
          <cell r="C525" t="str">
            <v>UN</v>
          </cell>
          <cell r="D525">
            <v>24391.32</v>
          </cell>
        </row>
        <row r="526">
          <cell r="B526" t="str">
            <v>VENTANA CORREDIZA 1.2X1.2</v>
          </cell>
          <cell r="C526" t="str">
            <v>M2</v>
          </cell>
          <cell r="D526">
            <v>127599.99999999999</v>
          </cell>
        </row>
        <row r="527">
          <cell r="B527" t="str">
            <v>LÁMINA COLD ROLLED CAL.18 2.00X1.00</v>
          </cell>
          <cell r="C527" t="str">
            <v>UN</v>
          </cell>
          <cell r="D527">
            <v>59601.96</v>
          </cell>
        </row>
        <row r="528">
          <cell r="B528" t="str">
            <v>DIVISION DE BAÑO EN ACERO GALVANIZADO</v>
          </cell>
          <cell r="C528" t="str">
            <v>M2</v>
          </cell>
          <cell r="D528">
            <v>812000</v>
          </cell>
        </row>
        <row r="529">
          <cell r="B529" t="str">
            <v>TUBO CUADRADO DE 1" CAL. 18</v>
          </cell>
          <cell r="C529" t="str">
            <v>m</v>
          </cell>
          <cell r="D529">
            <v>2931.3199999999997</v>
          </cell>
        </row>
        <row r="530">
          <cell r="B530" t="str">
            <v>ÁNGULO HIERRO 3/4 X 1/8</v>
          </cell>
          <cell r="C530" t="str">
            <v>mL</v>
          </cell>
          <cell r="D530">
            <v>2690.04</v>
          </cell>
        </row>
        <row r="531">
          <cell r="B531" t="str">
            <v>TUBO RECTANGULAR DE 3" X 1 1/4" CAL. 18</v>
          </cell>
          <cell r="C531" t="str">
            <v>ML</v>
          </cell>
          <cell r="D531">
            <v>6594.5999999999995</v>
          </cell>
        </row>
        <row r="532">
          <cell r="B532" t="str">
            <v>BISAGRA ALUMINIO EXT 3</v>
          </cell>
          <cell r="C532" t="str">
            <v>UN</v>
          </cell>
          <cell r="D532">
            <v>2881.4399999999996</v>
          </cell>
        </row>
        <row r="533">
          <cell r="B533" t="str">
            <v>HIERRO CUADRADO 10 MM</v>
          </cell>
          <cell r="C533" t="str">
            <v>UN</v>
          </cell>
          <cell r="D533">
            <v>22579.399999999998</v>
          </cell>
        </row>
        <row r="534">
          <cell r="B534" t="str">
            <v>VENTANA PROYECTANTE .60X.60</v>
          </cell>
          <cell r="C534" t="str">
            <v>UN</v>
          </cell>
          <cell r="D534">
            <v>121799.99999999999</v>
          </cell>
        </row>
        <row r="535">
          <cell r="B535" t="str">
            <v>VENTANA ALUMINIO FIJA</v>
          </cell>
          <cell r="C535" t="str">
            <v>M2</v>
          </cell>
          <cell r="D535">
            <v>142680</v>
          </cell>
        </row>
        <row r="536">
          <cell r="B536" t="str">
            <v>TUBO NEGRO CERRAMIENTO  2" CAL 16 1.5MM</v>
          </cell>
          <cell r="C536" t="str">
            <v>ML</v>
          </cell>
          <cell r="D536">
            <v>7914.6799999999994</v>
          </cell>
        </row>
        <row r="537">
          <cell r="B537" t="str">
            <v>TUBO GALVANIZADO AGUA  1 1/2" - 3MM</v>
          </cell>
          <cell r="C537" t="str">
            <v>ML</v>
          </cell>
          <cell r="D537">
            <v>19153.919999999998</v>
          </cell>
        </row>
        <row r="538">
          <cell r="B538" t="str">
            <v>WASH PRIMER</v>
          </cell>
          <cell r="C538" t="str">
            <v>GL</v>
          </cell>
          <cell r="D538">
            <v>56918.879999999997</v>
          </cell>
        </row>
        <row r="540">
          <cell r="B540" t="str">
            <v>SUB-CONTRATO CARPINTERIA METALICA</v>
          </cell>
        </row>
        <row r="541">
          <cell r="B541" t="str">
            <v>PUERTA 1.00X2.00 COMPLETA INCL. MARCO EN LAMINA CAL 20, INCL. ANTICORROSIVO, SIN CERRADURA</v>
          </cell>
          <cell r="C541" t="str">
            <v>UN</v>
          </cell>
          <cell r="D541">
            <v>162400</v>
          </cell>
        </row>
        <row r="542">
          <cell r="B542" t="str">
            <v>PUERTA 1.00X2.00 COMPLETA INCL. MARCO EN LAMINA CAL 20, INCL. ANTICORROSIVO, SIN CARRADURA</v>
          </cell>
          <cell r="C542" t="str">
            <v>UN</v>
          </cell>
          <cell r="D542">
            <v>208800</v>
          </cell>
        </row>
        <row r="543">
          <cell r="B543" t="str">
            <v>HOJA EN LAMINA COLD ROLLED 1.00X2.00 CAL.20, INCLUYE ANTICORROSIVO-SUB-CONTRATO</v>
          </cell>
          <cell r="C543" t="str">
            <v>M2</v>
          </cell>
          <cell r="D543">
            <v>48256</v>
          </cell>
        </row>
        <row r="544">
          <cell r="B544" t="str">
            <v>HOJA EN LAMINA COLD ROLLED 1.00X2.00 CAL.18, INCLUYE ANTICORROSIVO-SUB-CONTRATO</v>
          </cell>
          <cell r="C544" t="str">
            <v>M2</v>
          </cell>
          <cell r="D544">
            <v>71920</v>
          </cell>
        </row>
        <row r="545">
          <cell r="B545" t="str">
            <v xml:space="preserve"> MARCO METALICO DILAT. CAL 20 CON BISAGRA PARA HOJA DE MADERA, INCL. ANTICORROSIVO</v>
          </cell>
          <cell r="C545" t="str">
            <v>ML</v>
          </cell>
          <cell r="D545">
            <v>12783.673469387753</v>
          </cell>
        </row>
        <row r="546">
          <cell r="B546" t="str">
            <v xml:space="preserve"> MARCO METALICO DILAT. CAL 18 CON BISAGRA PARA HOJA DE MADERA , INCL. ANTICORROSIVO</v>
          </cell>
          <cell r="C546" t="str">
            <v>ML</v>
          </cell>
          <cell r="D546">
            <v>14677.55102040816</v>
          </cell>
        </row>
        <row r="547">
          <cell r="B547" t="str">
            <v>MARCO METALICO CAL 20 SIN BISAGRA PARA HOJA METALICA , INCL. ANTICORROSIVO</v>
          </cell>
          <cell r="C547" t="str">
            <v>ML</v>
          </cell>
          <cell r="D547">
            <v>11600</v>
          </cell>
        </row>
        <row r="548">
          <cell r="B548" t="str">
            <v>MARCO METALICO CAL 18 SIN BISAGRA PARA HOJA METALICA , INCL. ANTICORROSIVO</v>
          </cell>
          <cell r="C548" t="str">
            <v>ML</v>
          </cell>
          <cell r="D548">
            <v>13200</v>
          </cell>
        </row>
        <row r="549">
          <cell r="B549" t="str">
            <v>DIVISION DE BAÑO EN EN LAMINA COLD ROLL ENTAMBORADA CAL 20, INCL. INSTALACION Y ANTICORROSIVO</v>
          </cell>
          <cell r="C549" t="str">
            <v>M2</v>
          </cell>
          <cell r="D549">
            <v>139200</v>
          </cell>
        </row>
        <row r="550">
          <cell r="B550" t="str">
            <v>BARANDA METALICA EN TUBO REDONDO DE 1 1/2 X 2.5MM,TUBO REDONDO DE 3/4 X 1.5MM-PLATINA 2 X 3/16, INCL. ANTICORROSIVO</v>
          </cell>
          <cell r="C550" t="str">
            <v>ML</v>
          </cell>
          <cell r="D550">
            <v>87000</v>
          </cell>
        </row>
        <row r="551">
          <cell r="B551" t="str">
            <v>REJA PARA CERRAMIENTO EN TUBO DE 1 1/2 CAL 18, TUBO CUADRADO DE 1" CAL 18</v>
          </cell>
          <cell r="C551" t="str">
            <v>M2</v>
          </cell>
          <cell r="D551">
            <v>98600</v>
          </cell>
        </row>
        <row r="552">
          <cell r="B552" t="str">
            <v>PROTECTOR EN VARILLA CUADRADA DE 1/2" MODELO CON NUDOS EN PLATINA DE 1/2" X 1/8, INCL. ANTICORROSIVO</v>
          </cell>
          <cell r="C552" t="str">
            <v>M2</v>
          </cell>
          <cell r="D552">
            <v>90480</v>
          </cell>
        </row>
        <row r="553">
          <cell r="B553" t="str">
            <v>PORTON METALICO EN LAMINA COLD ROLL CAL 20-TUBO CUADRADO DE 1 1/2", CON PUERTA AUXILIAR Y CERRADURA, INCL. ANTICORROSIVO</v>
          </cell>
          <cell r="C553" t="str">
            <v>M2</v>
          </cell>
          <cell r="D553">
            <v>92800</v>
          </cell>
        </row>
        <row r="554">
          <cell r="B554" t="str">
            <v>PORTON METALICO EN LAMINA COLD ROLL CAL 18-TUBO CUADRADO DE 1 1/2", CON PUERTA AUXILIAR Y CERRADURA, INCL. ANTICORROSIVO</v>
          </cell>
          <cell r="C554" t="str">
            <v>M2</v>
          </cell>
          <cell r="D554">
            <v>110199.99999999999</v>
          </cell>
        </row>
        <row r="555">
          <cell r="B555" t="str">
            <v>PORTON EN TUBO REDONDO PARALES EN TUBO 3"X2.5MM, MARCO HOJA TUBOS DE 2"X2.5MM, RIOSTRAS EN TUBO DE 1 1/2"X2.5MM -MALLA ESLABONADA #10, CON PUERTA AUXILIAR Y CERRADURA, INCL. ANTICORROSIVO</v>
          </cell>
          <cell r="C555" t="str">
            <v>M2</v>
          </cell>
          <cell r="D555">
            <v>113679.99999999999</v>
          </cell>
        </row>
        <row r="556">
          <cell r="B556" t="str">
            <v>PORTERIA POLIFUNCIONAL EN TUBO GALVANIZADO 3"X2.5, TUBO REDONDO 1 1/2" X 2MM, TABLERO ACRILICO  DE 10MM, DIMENSIONES 3X2X2,95-FIJA</v>
          </cell>
          <cell r="C556" t="str">
            <v>JGO</v>
          </cell>
          <cell r="D556">
            <v>3248000</v>
          </cell>
        </row>
        <row r="557">
          <cell r="B557" t="str">
            <v>PORTERIA POLIFUNCIONAL TUBO REDONDO 1 1/2" X 2MM, TABLERO ACRILICO  DE 10MM, DIMENSIONES 3X2X2,95-MOVIL</v>
          </cell>
          <cell r="C557" t="str">
            <v>JGO</v>
          </cell>
          <cell r="D557">
            <v>3943999.9999999995</v>
          </cell>
        </row>
        <row r="558">
          <cell r="B558" t="str">
            <v>TAPA Y MARCO PARA REGISTRO ELECTRICO O SANITARIO 0.60X0.60, EN ANGULO 3/16X1 1/2" EN TAPA Y MARCO, INCL. VARILLAS DE 6MM Y ANTICORROSIVO</v>
          </cell>
          <cell r="C558" t="str">
            <v>UN</v>
          </cell>
          <cell r="D558">
            <v>62639.999999999993</v>
          </cell>
        </row>
        <row r="559">
          <cell r="B559" t="str">
            <v xml:space="preserve">PINTURA DE ACABADO EN ESMALTE </v>
          </cell>
          <cell r="C559" t="str">
            <v>M2</v>
          </cell>
          <cell r="D559">
            <v>9280</v>
          </cell>
        </row>
        <row r="560">
          <cell r="D560">
            <v>0</v>
          </cell>
        </row>
        <row r="561">
          <cell r="B561" t="str">
            <v>SELLADOR M 140 O SIMILAR</v>
          </cell>
          <cell r="C561" t="str">
            <v xml:space="preserve"> gl </v>
          </cell>
          <cell r="D561">
            <v>62710.288575999992</v>
          </cell>
        </row>
        <row r="562">
          <cell r="B562" t="str">
            <v>LACA TRANSPARENTE MATE PRIMERA CALIDAD</v>
          </cell>
          <cell r="C562" t="str">
            <v xml:space="preserve"> gl </v>
          </cell>
          <cell r="D562">
            <v>62710.288575999992</v>
          </cell>
        </row>
        <row r="563">
          <cell r="B563" t="str">
            <v>CERRADURA YALE DE SOBREPONER</v>
          </cell>
          <cell r="C563" t="str">
            <v xml:space="preserve"> UN </v>
          </cell>
          <cell r="D563">
            <v>61711.999999999993</v>
          </cell>
        </row>
        <row r="564">
          <cell r="B564" t="str">
            <v xml:space="preserve">LIJA MASILLA </v>
          </cell>
          <cell r="C564" t="str">
            <v xml:space="preserve"> UN </v>
          </cell>
          <cell r="D564">
            <v>1739.9999999999998</v>
          </cell>
        </row>
        <row r="565">
          <cell r="B565" t="str">
            <v xml:space="preserve">MUEBLE EN MADERA Y TRIPLEX </v>
          </cell>
          <cell r="C565" t="str">
            <v xml:space="preserve"> ml </v>
          </cell>
          <cell r="D565">
            <v>429199.99999999994</v>
          </cell>
        </row>
        <row r="566">
          <cell r="B566" t="str">
            <v xml:space="preserve">MUEBLE EN MADERA Y TRIPLEX </v>
          </cell>
          <cell r="C566" t="str">
            <v xml:space="preserve"> ml </v>
          </cell>
          <cell r="D566">
            <v>313200</v>
          </cell>
        </row>
        <row r="567">
          <cell r="B567" t="str">
            <v xml:space="preserve">PROTECTORES METALICOS </v>
          </cell>
          <cell r="C567" t="str">
            <v xml:space="preserve"> m2 </v>
          </cell>
          <cell r="D567">
            <v>63799.999999999993</v>
          </cell>
        </row>
        <row r="568">
          <cell r="B568" t="str">
            <v>PROTECTORES METALICOS EN VARILLA CUADRADA DE 1/2" CON NUDO EN LAMINA</v>
          </cell>
          <cell r="C568" t="str">
            <v xml:space="preserve"> m2 </v>
          </cell>
          <cell r="D568">
            <v>92800</v>
          </cell>
        </row>
        <row r="570">
          <cell r="B570" t="str">
            <v xml:space="preserve">MARCO DE MADERA </v>
          </cell>
          <cell r="C570" t="str">
            <v xml:space="preserve"> ml </v>
          </cell>
          <cell r="D570">
            <v>13339.999999999998</v>
          </cell>
        </row>
        <row r="571">
          <cell r="B571" t="str">
            <v xml:space="preserve">RECUBRIMIENTO EN PLOMO </v>
          </cell>
          <cell r="C571" t="str">
            <v xml:space="preserve"> m2 </v>
          </cell>
        </row>
        <row r="572">
          <cell r="B572" t="str">
            <v xml:space="preserve">PUERTA TRIPLEX 2.00*1.00 </v>
          </cell>
          <cell r="C572" t="str">
            <v xml:space="preserve"> UN </v>
          </cell>
          <cell r="D572">
            <v>145001.85599999997</v>
          </cell>
        </row>
        <row r="573">
          <cell r="B573" t="str">
            <v xml:space="preserve">VIDRIO PLOMADO </v>
          </cell>
          <cell r="C573" t="str">
            <v xml:space="preserve"> m2 </v>
          </cell>
          <cell r="D573">
            <v>6728000</v>
          </cell>
        </row>
        <row r="574">
          <cell r="B574" t="str">
            <v xml:space="preserve">LAMINA DE PLOMO </v>
          </cell>
          <cell r="C574" t="str">
            <v xml:space="preserve"> m2 </v>
          </cell>
          <cell r="D574">
            <v>81200</v>
          </cell>
        </row>
        <row r="575">
          <cell r="B575" t="str">
            <v>TORNILLO GOLOSO 1X3/16"</v>
          </cell>
          <cell r="C575" t="str">
            <v>UN</v>
          </cell>
          <cell r="D575">
            <v>139.19999999999999</v>
          </cell>
        </row>
        <row r="576">
          <cell r="B576" t="str">
            <v>GUASA D 3/16"</v>
          </cell>
          <cell r="C576" t="str">
            <v>UN</v>
          </cell>
          <cell r="D576">
            <v>70</v>
          </cell>
        </row>
        <row r="577">
          <cell r="B577" t="str">
            <v xml:space="preserve">MACHIMBRE </v>
          </cell>
          <cell r="C577" t="str">
            <v xml:space="preserve"> m2 </v>
          </cell>
          <cell r="D577">
            <v>19720</v>
          </cell>
        </row>
        <row r="578">
          <cell r="B578" t="str">
            <v xml:space="preserve">ESTRUCTURA DE SOPORTE </v>
          </cell>
          <cell r="C578" t="str">
            <v xml:space="preserve"> m2 </v>
          </cell>
          <cell r="D578">
            <v>3248</v>
          </cell>
        </row>
        <row r="579">
          <cell r="B579" t="str">
            <v>PINT ANTICORROSIVO ICO GRIS 1308</v>
          </cell>
          <cell r="C579" t="str">
            <v>gl</v>
          </cell>
          <cell r="D579">
            <v>35900</v>
          </cell>
        </row>
        <row r="580">
          <cell r="B580" t="str">
            <v xml:space="preserve">ESMALTE SINTETICO </v>
          </cell>
          <cell r="C580" t="str">
            <v>gl</v>
          </cell>
          <cell r="D580">
            <v>78500</v>
          </cell>
        </row>
        <row r="581">
          <cell r="B581" t="str">
            <v>SELLADOR M 140 O SIMILAR</v>
          </cell>
          <cell r="C581" t="str">
            <v>gl</v>
          </cell>
          <cell r="D581">
            <v>45553</v>
          </cell>
        </row>
        <row r="582">
          <cell r="B582" t="str">
            <v>THINNER CORRIENTE</v>
          </cell>
          <cell r="C582" t="str">
            <v>gl</v>
          </cell>
          <cell r="D582">
            <v>20857</v>
          </cell>
        </row>
        <row r="583">
          <cell r="B583" t="str">
            <v>LIJA DE AGUA 965 SUPER</v>
          </cell>
          <cell r="C583" t="str">
            <v>UN</v>
          </cell>
          <cell r="D583">
            <v>1300</v>
          </cell>
        </row>
        <row r="584">
          <cell r="B584" t="str">
            <v>LACA TRANSPARENTE MATE PRIMERA CALIDAD</v>
          </cell>
          <cell r="C584" t="str">
            <v>gl</v>
          </cell>
          <cell r="D584">
            <v>45553</v>
          </cell>
        </row>
        <row r="585">
          <cell r="B585" t="str">
            <v>YESO PIRAMIDE O SIMILAR 25KG</v>
          </cell>
          <cell r="C585" t="str">
            <v>bt</v>
          </cell>
          <cell r="D585">
            <v>23483</v>
          </cell>
        </row>
        <row r="586">
          <cell r="B586" t="str">
            <v>CAOLIN EMPERADOR O SIMILAR 25KG</v>
          </cell>
          <cell r="C586" t="str">
            <v>bt</v>
          </cell>
          <cell r="D586">
            <v>10867</v>
          </cell>
        </row>
        <row r="587">
          <cell r="B587" t="str">
            <v>PIEDRA CHINA NO. 3</v>
          </cell>
          <cell r="C587" t="str">
            <v>bt</v>
          </cell>
          <cell r="D587">
            <v>1660</v>
          </cell>
        </row>
        <row r="588">
          <cell r="B588" t="str">
            <v xml:space="preserve">ESQUINERO BRONCE </v>
          </cell>
          <cell r="C588" t="str">
            <v>m</v>
          </cell>
          <cell r="D588">
            <v>17400</v>
          </cell>
        </row>
        <row r="589">
          <cell r="B589" t="str">
            <v>GRANITO  NO. 3</v>
          </cell>
          <cell r="C589" t="str">
            <v>bt</v>
          </cell>
          <cell r="D589">
            <v>10424</v>
          </cell>
        </row>
        <row r="590">
          <cell r="B590" t="str">
            <v>CEMENTO BLANCO</v>
          </cell>
          <cell r="C590" t="str">
            <v>kg</v>
          </cell>
          <cell r="D590">
            <v>1574</v>
          </cell>
        </row>
        <row r="591">
          <cell r="B591" t="str">
            <v xml:space="preserve">PIRLAN ALUMINIO 1 1/2"* 6,00 ML </v>
          </cell>
          <cell r="C591" t="str">
            <v>m</v>
          </cell>
          <cell r="D591">
            <v>3832.8333333333335</v>
          </cell>
        </row>
        <row r="592">
          <cell r="B592" t="str">
            <v>PERFIL U ALUMINIO 3/8 X 3/8</v>
          </cell>
          <cell r="C592" t="str">
            <v>un</v>
          </cell>
          <cell r="D592">
            <v>11010.72</v>
          </cell>
        </row>
        <row r="593">
          <cell r="B593" t="str">
            <v>VINILTEX</v>
          </cell>
          <cell r="C593" t="str">
            <v>GL</v>
          </cell>
          <cell r="D593">
            <v>66991.159999999989</v>
          </cell>
        </row>
        <row r="594">
          <cell r="B594" t="str">
            <v>VINILTEX</v>
          </cell>
          <cell r="C594" t="str">
            <v>CTE</v>
          </cell>
          <cell r="D594">
            <v>328281.15999999997</v>
          </cell>
        </row>
        <row r="595">
          <cell r="B595" t="str">
            <v>PINT. KORAZA 2650</v>
          </cell>
          <cell r="C595" t="str">
            <v>GL</v>
          </cell>
          <cell r="D595">
            <v>79895</v>
          </cell>
        </row>
        <row r="596">
          <cell r="B596" t="str">
            <v>PINTU COA PINTUCO</v>
          </cell>
          <cell r="C596" t="str">
            <v>GL</v>
          </cell>
          <cell r="D596">
            <v>134492.72</v>
          </cell>
        </row>
        <row r="597">
          <cell r="B597" t="str">
            <v>DISOLVENTE PARA EPOXICAS</v>
          </cell>
          <cell r="C597" t="str">
            <v>GL</v>
          </cell>
          <cell r="D597">
            <v>30159.999999999996</v>
          </cell>
        </row>
        <row r="598">
          <cell r="B598" t="str">
            <v>EQUIPO DE PROTECCION GAFAS, MASCARA CON FILTRO DE SEGURIDAD</v>
          </cell>
          <cell r="C598" t="str">
            <v>UN</v>
          </cell>
          <cell r="D598">
            <v>92800</v>
          </cell>
        </row>
        <row r="599">
          <cell r="B599" t="str">
            <v>MARMOLINA</v>
          </cell>
          <cell r="C599" t="str">
            <v>BTO</v>
          </cell>
          <cell r="D599">
            <v>13067.4</v>
          </cell>
        </row>
        <row r="600">
          <cell r="B600" t="str">
            <v>ACRONAL</v>
          </cell>
          <cell r="C600" t="str">
            <v>KG</v>
          </cell>
          <cell r="D600">
            <v>8813.68</v>
          </cell>
        </row>
        <row r="601">
          <cell r="B601" t="str">
            <v>LATECOL</v>
          </cell>
          <cell r="C601" t="str">
            <v>KG</v>
          </cell>
          <cell r="D601">
            <v>10151.16</v>
          </cell>
        </row>
        <row r="602">
          <cell r="B602" t="str">
            <v>SILICATO</v>
          </cell>
          <cell r="C602" t="str">
            <v>KG</v>
          </cell>
          <cell r="D602">
            <v>7615</v>
          </cell>
        </row>
        <row r="603">
          <cell r="B603" t="str">
            <v>GRANITO</v>
          </cell>
          <cell r="C603" t="str">
            <v>KG</v>
          </cell>
          <cell r="D603">
            <v>348</v>
          </cell>
        </row>
        <row r="604">
          <cell r="B604" t="str">
            <v>CARBONATO</v>
          </cell>
          <cell r="C604" t="str">
            <v>KG</v>
          </cell>
          <cell r="D604">
            <v>522</v>
          </cell>
        </row>
        <row r="605">
          <cell r="B605" t="str">
            <v>COLORCEL DE ETERNIT O SIMILAR</v>
          </cell>
          <cell r="C605" t="str">
            <v>GL</v>
          </cell>
          <cell r="D605">
            <v>49591.159999999996</v>
          </cell>
        </row>
        <row r="606">
          <cell r="B606" t="str">
            <v>GRANIPLAST A TODO COSTO</v>
          </cell>
          <cell r="C606" t="str">
            <v>M2</v>
          </cell>
          <cell r="D606">
            <v>7804.48</v>
          </cell>
        </row>
        <row r="607">
          <cell r="B607" t="str">
            <v>ESMALTE PARA EXTERIORES</v>
          </cell>
          <cell r="C607" t="str">
            <v>gl</v>
          </cell>
          <cell r="D607">
            <v>79461.159999999989</v>
          </cell>
        </row>
        <row r="608">
          <cell r="B608" t="str">
            <v>PINTURA ACRILICA PURA PARA TRAFICO</v>
          </cell>
          <cell r="C608" t="str">
            <v>GL</v>
          </cell>
          <cell r="D608">
            <v>87250.559999999998</v>
          </cell>
        </row>
        <row r="609">
          <cell r="B609" t="str">
            <v>ESFERAS REFLECTIVAS</v>
          </cell>
          <cell r="C609" t="str">
            <v>KG</v>
          </cell>
          <cell r="D609">
            <v>28999.999999999996</v>
          </cell>
        </row>
        <row r="610">
          <cell r="B610" t="str">
            <v>DISOLVENTE (3%) ACRILICO</v>
          </cell>
          <cell r="C610" t="str">
            <v>GL</v>
          </cell>
          <cell r="D610">
            <v>30739.999999999996</v>
          </cell>
        </row>
        <row r="611">
          <cell r="B611" t="str">
            <v>TEFLON</v>
          </cell>
          <cell r="C611" t="str">
            <v>UN</v>
          </cell>
          <cell r="D611">
            <v>470.96</v>
          </cell>
        </row>
        <row r="612">
          <cell r="B612" t="str">
            <v xml:space="preserve">LLAVE TERMINAL 97722 GRIVAL O SIMILAR DE JARDÍN </v>
          </cell>
          <cell r="C612" t="str">
            <v>UN</v>
          </cell>
          <cell r="D612">
            <v>15782.96</v>
          </cell>
        </row>
        <row r="613">
          <cell r="B613" t="str">
            <v>ADAPTADOR MACHO 1/2</v>
          </cell>
          <cell r="C613" t="str">
            <v>UN</v>
          </cell>
          <cell r="D613">
            <v>261.04639999999995</v>
          </cell>
        </row>
        <row r="614">
          <cell r="B614" t="str">
            <v>ADAPTADOR MACHO 3/4</v>
          </cell>
          <cell r="C614" t="str">
            <v>UN</v>
          </cell>
          <cell r="D614">
            <v>473.65119999999996</v>
          </cell>
        </row>
        <row r="615">
          <cell r="B615" t="str">
            <v>CHEQUE CORTINA R/W 1/2" O SIMILAR</v>
          </cell>
          <cell r="C615" t="str">
            <v>UN</v>
          </cell>
          <cell r="D615">
            <v>33578.519999999997</v>
          </cell>
        </row>
        <row r="616">
          <cell r="B616" t="str">
            <v>CHEQUE DE  3/4"-RED WHITE O SIMILAR</v>
          </cell>
          <cell r="C616" t="str">
            <v>UN</v>
          </cell>
          <cell r="D616">
            <v>62974.079999999994</v>
          </cell>
        </row>
        <row r="617">
          <cell r="B617" t="str">
            <v>CHEQUE CORTINA R/W 1" O SIMILAR</v>
          </cell>
          <cell r="C617" t="str">
            <v>UN</v>
          </cell>
          <cell r="D617">
            <v>70785.51999999999</v>
          </cell>
        </row>
        <row r="618">
          <cell r="B618" t="str">
            <v>CHEQUE CORTINA R/W 1 1/2" O SIMILAR</v>
          </cell>
          <cell r="C618" t="str">
            <v>UN</v>
          </cell>
          <cell r="D618">
            <v>124094.48</v>
          </cell>
        </row>
        <row r="619">
          <cell r="B619" t="str">
            <v>CHEQUE CORTINA R/W 2" O SIMILAR</v>
          </cell>
          <cell r="C619" t="str">
            <v>UN</v>
          </cell>
          <cell r="D619">
            <v>182491.19999999998</v>
          </cell>
        </row>
        <row r="620">
          <cell r="B620" t="str">
            <v>CHEQUE CORTINA R/W 3/4" O SIMILAR</v>
          </cell>
          <cell r="C620" t="str">
            <v>UN</v>
          </cell>
          <cell r="D620">
            <v>44966.239999999998</v>
          </cell>
        </row>
        <row r="621">
          <cell r="B621" t="str">
            <v>LLAVE PASO R/WHITE 1/2</v>
          </cell>
          <cell r="C621" t="str">
            <v>UN</v>
          </cell>
          <cell r="D621">
            <v>31934.799999999999</v>
          </cell>
        </row>
        <row r="622">
          <cell r="B622" t="str">
            <v>LLAVE PASO R/WHITE 3/4 O SIMILAR</v>
          </cell>
          <cell r="C622" t="str">
            <v>UN</v>
          </cell>
          <cell r="D622">
            <v>41059.360000000001</v>
          </cell>
        </row>
        <row r="623">
          <cell r="B623" t="str">
            <v>LLAVE PASO R/WHITE 1 O SIMILAR</v>
          </cell>
          <cell r="C623" t="str">
            <v>UN</v>
          </cell>
          <cell r="D623">
            <v>59308.479999999996</v>
          </cell>
        </row>
        <row r="624">
          <cell r="B624" t="str">
            <v>LLAVE PASO R/WHITE 1 1/2 O SIMILAR</v>
          </cell>
          <cell r="C624" t="str">
            <v>UN</v>
          </cell>
          <cell r="D624">
            <v>120164.4</v>
          </cell>
        </row>
        <row r="625">
          <cell r="B625" t="str">
            <v>LLAVE PASO R/WHITE 2 O SIMILAR</v>
          </cell>
          <cell r="C625" t="str">
            <v>UN</v>
          </cell>
          <cell r="D625">
            <v>192557.68</v>
          </cell>
        </row>
        <row r="626">
          <cell r="B626" t="str">
            <v>ADAPTADOR MACHO 1"</v>
          </cell>
          <cell r="C626" t="str">
            <v>UN</v>
          </cell>
          <cell r="D626">
            <v>991.70719999999983</v>
          </cell>
        </row>
        <row r="627">
          <cell r="B627" t="str">
            <v>MANGUERA CONEXIÓN FLEXIBLE</v>
          </cell>
          <cell r="C627" t="str">
            <v>UN</v>
          </cell>
          <cell r="D627">
            <v>2888.3999999999996</v>
          </cell>
        </row>
        <row r="628">
          <cell r="B628" t="str">
            <v>LAVAPLATOS 100 X 50 INOXIDABLE SOBREPONER</v>
          </cell>
          <cell r="C628" t="str">
            <v>UN</v>
          </cell>
          <cell r="D628">
            <v>151148.00510399998</v>
          </cell>
        </row>
        <row r="629">
          <cell r="B629" t="str">
            <v>LAVAPLATOS 62 X 48 INOXIDABLE EMPOTRAR</v>
          </cell>
          <cell r="C629" t="str">
            <v>UN</v>
          </cell>
          <cell r="D629">
            <v>96628</v>
          </cell>
        </row>
        <row r="630">
          <cell r="B630" t="str">
            <v>GRIFERIA LAVAPLATOS KIT LP MZ PRAKTI O SIMILAR-INCL. DESAGUE</v>
          </cell>
          <cell r="C630" t="str">
            <v>UN</v>
          </cell>
          <cell r="D630">
            <v>81084</v>
          </cell>
        </row>
        <row r="631">
          <cell r="B631" t="str">
            <v>LAVAMANOS AVANTI DE COLG</v>
          </cell>
          <cell r="C631" t="str">
            <v>UN</v>
          </cell>
          <cell r="D631">
            <v>90364</v>
          </cell>
        </row>
        <row r="632">
          <cell r="B632" t="str">
            <v>LAVAMANOS DE SOBREPONER MARCELLA BLANCO O SIMILAR SIN GRIFERIA</v>
          </cell>
          <cell r="C632" t="str">
            <v>UN</v>
          </cell>
          <cell r="D632">
            <v>110083.99999999999</v>
          </cell>
        </row>
        <row r="633">
          <cell r="B633" t="str">
            <v>LAVAMANOS ACUACER DE COLG</v>
          </cell>
          <cell r="C633" t="str">
            <v>UN</v>
          </cell>
          <cell r="D633">
            <v>75284</v>
          </cell>
        </row>
        <row r="634">
          <cell r="B634" t="str">
            <v>GRIFERIA LLAVE AUTOMATICA QK23051 PARA LAVAMANOS O SIMILAR</v>
          </cell>
          <cell r="C634" t="str">
            <v>UN</v>
          </cell>
          <cell r="D634">
            <v>214599.99999999997</v>
          </cell>
        </row>
        <row r="635">
          <cell r="B635" t="str">
            <v>GRIFERIA PRYSMA 4" O SIMILAR</v>
          </cell>
          <cell r="C635" t="str">
            <v>UN</v>
          </cell>
          <cell r="D635">
            <v>64263.999999999993</v>
          </cell>
        </row>
        <row r="636">
          <cell r="B636" t="str">
            <v>SANITARIO AVANTI</v>
          </cell>
          <cell r="C636" t="str">
            <v>UN</v>
          </cell>
          <cell r="D636">
            <v>204044</v>
          </cell>
        </row>
        <row r="637">
          <cell r="B637" t="str">
            <v>SANITARIO ACUACER</v>
          </cell>
          <cell r="C637" t="str">
            <v>UN</v>
          </cell>
          <cell r="D637">
            <v>150800</v>
          </cell>
        </row>
        <row r="638">
          <cell r="B638" t="str">
            <v>SANITARIO BALTIC CON FLUXOMETRO</v>
          </cell>
          <cell r="C638" t="str">
            <v>UN</v>
          </cell>
          <cell r="D638">
            <v>672684</v>
          </cell>
        </row>
        <row r="639">
          <cell r="B639" t="str">
            <v>ORINAL MEDIANO CON GRIFERIA</v>
          </cell>
          <cell r="C639" t="str">
            <v>UN</v>
          </cell>
          <cell r="D639">
            <v>280604</v>
          </cell>
        </row>
        <row r="640">
          <cell r="B640" t="str">
            <v>ORINAL MEDIANO CON FLUXOMETRO</v>
          </cell>
          <cell r="C640" t="str">
            <v>UN</v>
          </cell>
          <cell r="D640">
            <v>545084</v>
          </cell>
        </row>
        <row r="641">
          <cell r="B641" t="str">
            <v>TELEDUCHA CORRIENTE BL</v>
          </cell>
          <cell r="C641" t="str">
            <v>UN</v>
          </cell>
          <cell r="D641">
            <v>82360</v>
          </cell>
        </row>
        <row r="642">
          <cell r="B642" t="str">
            <v>DUCHA PRISMA  ECONOMICA O SIMILAR</v>
          </cell>
          <cell r="C642" t="str">
            <v>UN</v>
          </cell>
          <cell r="D642">
            <v>41644</v>
          </cell>
        </row>
        <row r="643">
          <cell r="B643" t="str">
            <v>DUCHA ANTIVANDALICA</v>
          </cell>
          <cell r="C643" t="str">
            <v>UN</v>
          </cell>
          <cell r="D643">
            <v>255084.04639999996</v>
          </cell>
        </row>
        <row r="644">
          <cell r="B644" t="str">
            <v xml:space="preserve">DUCHA BALANCE PRESION </v>
          </cell>
          <cell r="C644" t="str">
            <v>UN</v>
          </cell>
          <cell r="D644">
            <v>330753.86239999993</v>
          </cell>
        </row>
        <row r="645">
          <cell r="B645" t="str">
            <v>INCRUSTACIONES PORCELANA: TOALLERO, PAPELERA, JABONERA, GANCHO ELITE O SIMILAR</v>
          </cell>
          <cell r="C645" t="str">
            <v>jg</v>
          </cell>
          <cell r="D645">
            <v>81084</v>
          </cell>
        </row>
        <row r="646">
          <cell r="B646" t="str">
            <v>SECADOR DE MANOS ELECTRICO</v>
          </cell>
          <cell r="C646" t="str">
            <v>UN</v>
          </cell>
          <cell r="D646">
            <v>423284.04639999993</v>
          </cell>
        </row>
        <row r="647">
          <cell r="B647" t="str">
            <v>BARRAS DE SEGURIDAD, PARA MINUSVALIDOS LONG. .75MT, ACABADO CRMADO EN ACERO INOXIDABLE</v>
          </cell>
          <cell r="C647" t="str">
            <v>UN</v>
          </cell>
          <cell r="D647">
            <v>129804.64959999999</v>
          </cell>
        </row>
        <row r="648">
          <cell r="B648" t="str">
            <v>BARRAS DE SEGURIDAD, PARA MINUSVALIDOS LONG. .45MT, ACABADO CRMADO EN ACERO INOXIDABLE</v>
          </cell>
          <cell r="C648" t="str">
            <v>UN</v>
          </cell>
          <cell r="D648">
            <v>103385</v>
          </cell>
        </row>
        <row r="649">
          <cell r="B649" t="str">
            <v>REJILLA SOSCO 3X2</v>
          </cell>
          <cell r="C649" t="str">
            <v>UN</v>
          </cell>
          <cell r="D649">
            <v>4431.2</v>
          </cell>
        </row>
        <row r="650">
          <cell r="B650" t="str">
            <v>TANQUES AJOVER 2000 LTS</v>
          </cell>
          <cell r="C650" t="str">
            <v>UN</v>
          </cell>
          <cell r="D650">
            <v>638000</v>
          </cell>
        </row>
        <row r="651">
          <cell r="B651" t="str">
            <v>FLOTADOR Ø  3/4" EN BRONCE</v>
          </cell>
          <cell r="C651" t="str">
            <v>UN</v>
          </cell>
          <cell r="D651">
            <v>53243.999999999993</v>
          </cell>
        </row>
        <row r="652">
          <cell r="B652" t="str">
            <v>FLOTADOR Ø  1" EN BRONCE</v>
          </cell>
          <cell r="C652" t="str">
            <v>UN</v>
          </cell>
          <cell r="D652">
            <v>102660</v>
          </cell>
        </row>
        <row r="653">
          <cell r="B653" t="str">
            <v>TANQUE PLASTICO 1.000LT</v>
          </cell>
          <cell r="C653" t="str">
            <v>UN</v>
          </cell>
          <cell r="D653">
            <v>382800</v>
          </cell>
        </row>
        <row r="654">
          <cell r="B654" t="str">
            <v>SUINGLEA H=,60</v>
          </cell>
          <cell r="C654" t="str">
            <v>UN</v>
          </cell>
          <cell r="D654">
            <v>580</v>
          </cell>
        </row>
        <row r="655">
          <cell r="B655" t="str">
            <v>ALAMBRE DE PUAS GALVANIZADO  CAL. 12.5</v>
          </cell>
          <cell r="C655" t="str">
            <v>m</v>
          </cell>
          <cell r="D655">
            <v>752</v>
          </cell>
        </row>
        <row r="656">
          <cell r="B656" t="str">
            <v>POSTE CERCA 10 X 10 CM 210 KG/CM2</v>
          </cell>
          <cell r="C656" t="str">
            <v>UN</v>
          </cell>
          <cell r="D656">
            <v>37676.799999999996</v>
          </cell>
        </row>
        <row r="657">
          <cell r="B657" t="str">
            <v>CONCERTINA DE ø 14"- ROLLO 6ML</v>
          </cell>
          <cell r="C657" t="str">
            <v>ML</v>
          </cell>
          <cell r="D657">
            <v>12760</v>
          </cell>
        </row>
        <row r="658">
          <cell r="B658" t="str">
            <v>TUBO GALVANIZADO AGUA 2 1/2"</v>
          </cell>
          <cell r="C658" t="str">
            <v>ML</v>
          </cell>
          <cell r="D658">
            <v>36534</v>
          </cell>
        </row>
        <row r="659">
          <cell r="B659" t="str">
            <v>TUBO GALVANIZADO CERRAMIENTO 3"X 6 ml</v>
          </cell>
          <cell r="C659" t="str">
            <v>ML</v>
          </cell>
          <cell r="D659">
            <v>75054</v>
          </cell>
        </row>
        <row r="660">
          <cell r="B660" t="str">
            <v>TUBO GALVANIZADO CERRAMIENTO 2"X 2.0MM</v>
          </cell>
          <cell r="C660" t="str">
            <v>ML</v>
          </cell>
          <cell r="D660">
            <v>41060</v>
          </cell>
        </row>
        <row r="661">
          <cell r="B661" t="str">
            <v>MALLA ESLAB. 10.5 X 1,80 MTS PVC ROLLO 10 MT</v>
          </cell>
          <cell r="C661" t="str">
            <v>M2</v>
          </cell>
          <cell r="D661">
            <v>32933</v>
          </cell>
        </row>
        <row r="662">
          <cell r="B662" t="str">
            <v>CINTA DE ENMASCARAR 1/2"</v>
          </cell>
          <cell r="C662" t="str">
            <v>RLL</v>
          </cell>
          <cell r="D662">
            <v>3846.56</v>
          </cell>
        </row>
        <row r="663">
          <cell r="B663" t="str">
            <v>PORTERÍA MULTIFUNCIONAL</v>
          </cell>
          <cell r="C663" t="str">
            <v>UN</v>
          </cell>
          <cell r="D663">
            <v>6122000</v>
          </cell>
        </row>
        <row r="664">
          <cell r="B664" t="str">
            <v>MALLA BASKET</v>
          </cell>
          <cell r="C664" t="str">
            <v>UN</v>
          </cell>
          <cell r="D664">
            <v>10000</v>
          </cell>
        </row>
        <row r="665">
          <cell r="B665" t="str">
            <v>MALLA MICROFUTBOL</v>
          </cell>
          <cell r="C665" t="str">
            <v>UN</v>
          </cell>
          <cell r="D665">
            <v>104000</v>
          </cell>
        </row>
        <row r="666">
          <cell r="B666" t="str">
            <v>PORTERÍA MULTIFUNCIONAL</v>
          </cell>
          <cell r="C666" t="str">
            <v>UN</v>
          </cell>
          <cell r="D666">
            <v>2100000</v>
          </cell>
        </row>
        <row r="667">
          <cell r="B667" t="str">
            <v>MALLA ELECTROSOLDADA E-050 .25X.25 - ,82 KG /M2</v>
          </cell>
          <cell r="C667" t="str">
            <v>M2</v>
          </cell>
          <cell r="D667">
            <v>3441.4681778552745</v>
          </cell>
        </row>
        <row r="668">
          <cell r="B668" t="str">
            <v>CINTA SIKA 22</v>
          </cell>
          <cell r="C668" t="str">
            <v>mL</v>
          </cell>
          <cell r="D668">
            <v>31900</v>
          </cell>
        </row>
        <row r="669">
          <cell r="B669" t="str">
            <v xml:space="preserve">CAMPAMENTO METALICO </v>
          </cell>
          <cell r="C669" t="str">
            <v>UN</v>
          </cell>
          <cell r="D669">
            <v>2500000</v>
          </cell>
        </row>
        <row r="670">
          <cell r="B670" t="str">
            <v>GRUA</v>
          </cell>
          <cell r="C670" t="str">
            <v>Hr</v>
          </cell>
          <cell r="D670">
            <v>80000</v>
          </cell>
        </row>
        <row r="671">
          <cell r="B671" t="str">
            <v>SACO DE FIQUE+ACCESORIOS</v>
          </cell>
          <cell r="C671" t="str">
            <v>UNd</v>
          </cell>
          <cell r="D671">
            <v>5000</v>
          </cell>
        </row>
        <row r="672">
          <cell r="B672" t="str">
            <v>ARBOL NATIVO</v>
          </cell>
          <cell r="C672" t="str">
            <v>UNd</v>
          </cell>
          <cell r="D672">
            <v>40000</v>
          </cell>
        </row>
        <row r="673">
          <cell r="B673" t="str">
            <v>PALMERA REAL ALTURA NO MENOR DE 3  MTS.</v>
          </cell>
          <cell r="C673" t="str">
            <v>UNd</v>
          </cell>
          <cell r="D673">
            <v>70000</v>
          </cell>
        </row>
        <row r="674">
          <cell r="B674" t="str">
            <v>ABONO</v>
          </cell>
          <cell r="C674" t="str">
            <v>M3</v>
          </cell>
          <cell r="D674">
            <v>17000</v>
          </cell>
        </row>
        <row r="675">
          <cell r="B675" t="str">
            <v>GRAMA</v>
          </cell>
          <cell r="C675" t="str">
            <v>M2</v>
          </cell>
          <cell r="D675">
            <v>12000</v>
          </cell>
        </row>
        <row r="676">
          <cell r="B676" t="str">
            <v>CARRETILLA BUGGY</v>
          </cell>
          <cell r="C676" t="str">
            <v>UN</v>
          </cell>
          <cell r="D676">
            <v>250000</v>
          </cell>
        </row>
        <row r="677">
          <cell r="B677" t="str">
            <v>SIKA O SIMILAR IMPERMEABILIZANTE DE CONCRETOS</v>
          </cell>
          <cell r="C677" t="str">
            <v>KG</v>
          </cell>
          <cell r="D677">
            <v>5975</v>
          </cell>
        </row>
        <row r="678">
          <cell r="B678" t="str">
            <v>SUMINISTRO E INSTALACION DE SEÑALES VERTICALES DE TRANSITO  DE ACUERDO AL MANUAL SOBRE DISPOSITIVOS PARA EL CONTROL DE TRANSITO EN CALLES Y CARRETERAS EN COLOMBIA Y DEMAS NORMAS COMPLEMENTARIAS</v>
          </cell>
          <cell r="C678" t="str">
            <v>UND</v>
          </cell>
          <cell r="D678">
            <v>150000</v>
          </cell>
        </row>
        <row r="679">
          <cell r="B679" t="str">
            <v>SUMINISTRO E INSTALACION DE SEÑALES VERTICALES DE TRANSITO  DE ACUERDO AL MANUAL SOBRE DISPOSITIVOS PARA EL CONTROL DE TRANSITO EN CALLES Y CARRETERAS EN COLOMBIA Y DEMAS NORMAS COMPLEMENTARIAS</v>
          </cell>
          <cell r="C679" t="str">
            <v>UND</v>
          </cell>
          <cell r="D679">
            <v>120000</v>
          </cell>
        </row>
        <row r="680">
          <cell r="B680" t="str">
            <v>SUMINISTRO E INSTALACION DE SEMAFOROS INCLUYEN LA INTALACION ELECTRICA PARA PODER OPERAR</v>
          </cell>
          <cell r="C680" t="str">
            <v>UND</v>
          </cell>
          <cell r="D680">
            <v>2500000</v>
          </cell>
        </row>
        <row r="681">
          <cell r="B681" t="str">
            <v>CANECAS DE BASURA MALLA METALICA M -120</v>
          </cell>
          <cell r="C681" t="str">
            <v>UND</v>
          </cell>
          <cell r="D681">
            <v>214599.99999999997</v>
          </cell>
        </row>
        <row r="682">
          <cell r="B682" t="str">
            <v>SUMINISTRO E INSTALACION DE JUEGOS PARA LA SALUD</v>
          </cell>
          <cell r="C682" t="str">
            <v>UND</v>
          </cell>
          <cell r="D682">
            <v>6550000</v>
          </cell>
        </row>
        <row r="683">
          <cell r="B683" t="str">
            <v>COLUMPIOS POR TRES PUESTOS M - 5</v>
          </cell>
          <cell r="C683" t="str">
            <v>UND</v>
          </cell>
          <cell r="D683">
            <v>1566000</v>
          </cell>
        </row>
        <row r="684">
          <cell r="B684" t="str">
            <v>RUEDA GIRATORIA O TROMPO METALICO</v>
          </cell>
          <cell r="C684" t="str">
            <v>UND</v>
          </cell>
          <cell r="D684">
            <v>641300</v>
          </cell>
        </row>
        <row r="685">
          <cell r="B685" t="str">
            <v>SUBE Y BAJA  DOBLE MADERA DE PINO TORNEADO INMUNIZADO AL VACIO-TORNILLERIA GENERAL DE CARRUAJE Y ACABADO EN COLOR</v>
          </cell>
          <cell r="C685" t="str">
            <v>UND</v>
          </cell>
          <cell r="D685">
            <v>227586.20689655174</v>
          </cell>
        </row>
        <row r="686">
          <cell r="B686" t="str">
            <v>PARQUE INFANTIL DE MADERA DE PINO TORNEADO E INMUNIZADO AL VACIO, AREA REQUERIDA 14X6MT-INCL. 3 MODULOS MIRADORES CON TECHO, 1 PUENTE COLGANTE, 2 RESBALADEROS DE FIBRA DE VIDRIO, 1 BARRA PARA PASAMANOS, 1 BARRA DE GIMNASIO, 1 ESTRUCTURA PARA COLUMPIO CON  DOS CANASTAS</v>
          </cell>
          <cell r="C686" t="str">
            <v>UND</v>
          </cell>
          <cell r="D686">
            <v>5030000</v>
          </cell>
        </row>
        <row r="687">
          <cell r="B687" t="str">
            <v>Estacones de 3.00 mts x 5"</v>
          </cell>
          <cell r="C687" t="str">
            <v>UND</v>
          </cell>
          <cell r="D687">
            <v>88800</v>
          </cell>
        </row>
        <row r="688">
          <cell r="B688" t="str">
            <v>Estacones de 2.50 mts x 5"</v>
          </cell>
          <cell r="C688" t="str">
            <v>UND</v>
          </cell>
          <cell r="D688">
            <v>54668.4</v>
          </cell>
        </row>
        <row r="689">
          <cell r="B689" t="str">
            <v>Estacones de 1.5 mts x 5"</v>
          </cell>
          <cell r="C689" t="str">
            <v>UND</v>
          </cell>
          <cell r="D689">
            <v>44400</v>
          </cell>
        </row>
        <row r="690">
          <cell r="B690" t="str">
            <v>Estacones de 1.00 mts x 3.5"</v>
          </cell>
          <cell r="C690" t="str">
            <v>UND</v>
          </cell>
          <cell r="D690">
            <v>19200</v>
          </cell>
        </row>
        <row r="691">
          <cell r="B691" t="str">
            <v>Estacones de 1.5 mts x 4"</v>
          </cell>
          <cell r="C691" t="str">
            <v>UND</v>
          </cell>
          <cell r="D691">
            <v>32800.800000000003</v>
          </cell>
        </row>
        <row r="692">
          <cell r="B692" t="str">
            <v>Estacones de 1.00 mts x 4"</v>
          </cell>
          <cell r="C692" t="str">
            <v>UND</v>
          </cell>
          <cell r="D692">
            <v>21867.599999999999</v>
          </cell>
        </row>
        <row r="693">
          <cell r="B693" t="str">
            <v>Media madera de 1.40 x 4"</v>
          </cell>
          <cell r="C693" t="str">
            <v>UND</v>
          </cell>
          <cell r="D693">
            <v>32800.800000000003</v>
          </cell>
        </row>
        <row r="694">
          <cell r="B694" t="str">
            <v>Media madera de 1.00 X 4"</v>
          </cell>
          <cell r="C694" t="str">
            <v>UND</v>
          </cell>
          <cell r="D694">
            <v>13120.8</v>
          </cell>
        </row>
        <row r="695">
          <cell r="B695" t="str">
            <v>Baranda tubular de 1.50mt - altura .68mt para puente colgante en tubo galvanizado de Ø1 ½” L=3.00mt y Ø 3/4” L= 4.00mt, según diseño</v>
          </cell>
          <cell r="C695" t="str">
            <v>UND</v>
          </cell>
          <cell r="D695">
            <v>68400</v>
          </cell>
        </row>
        <row r="696">
          <cell r="B696" t="str">
            <v>Pasamanos de tubo galvanizado de Ø 3/4” L= 1.3 ml – 5un.</v>
          </cell>
          <cell r="C696" t="str">
            <v>UND</v>
          </cell>
          <cell r="D696">
            <v>84000</v>
          </cell>
        </row>
        <row r="697">
          <cell r="B697" t="str">
            <v>Barra de bomberos de de tubo  galvanizado de Ø1 L=2.15mt y Ø 3/4” L=1.70mt.</v>
          </cell>
          <cell r="C697" t="str">
            <v>UND</v>
          </cell>
          <cell r="D697">
            <v>38400</v>
          </cell>
        </row>
        <row r="698">
          <cell r="B698" t="str">
            <v>Aros de gimnasia</v>
          </cell>
          <cell r="C698" t="str">
            <v>UND</v>
          </cell>
          <cell r="D698">
            <v>36000</v>
          </cell>
        </row>
        <row r="699">
          <cell r="B699" t="str">
            <v>Juegos de trapecio incl.  cadenas de soporte de 1/4 aproximadamente .30mt cada una.</v>
          </cell>
          <cell r="C699" t="str">
            <v>UND</v>
          </cell>
          <cell r="D699">
            <v>36000</v>
          </cell>
        </row>
        <row r="700">
          <cell r="B700" t="str">
            <v>Cadena de columpios cadenas de soporte de 1/4 aproximadamente 3.0mt por puesto</v>
          </cell>
          <cell r="C700" t="str">
            <v>UND</v>
          </cell>
          <cell r="D700">
            <v>7980</v>
          </cell>
        </row>
        <row r="701">
          <cell r="B701" t="str">
            <v>Tornilleria cabeza carruaje galvanizada con tuerca</v>
          </cell>
          <cell r="C701" t="str">
            <v>UND</v>
          </cell>
          <cell r="D701">
            <v>2763.6</v>
          </cell>
        </row>
        <row r="702">
          <cell r="B702" t="str">
            <v xml:space="preserve">Tuberia de Ø3/4 " L=.55mt para agarraderas </v>
          </cell>
          <cell r="C702" t="str">
            <v>UND</v>
          </cell>
          <cell r="D702">
            <v>10200</v>
          </cell>
        </row>
        <row r="703">
          <cell r="B703" t="str">
            <v>Lamina galvanizada para columpio</v>
          </cell>
          <cell r="C703" t="str">
            <v>UND</v>
          </cell>
          <cell r="D703">
            <v>6240</v>
          </cell>
        </row>
        <row r="704">
          <cell r="B704" t="str">
            <v>Balinera para columpio</v>
          </cell>
          <cell r="C704" t="str">
            <v>UND</v>
          </cell>
          <cell r="D704">
            <v>9000</v>
          </cell>
        </row>
        <row r="705">
          <cell r="B705" t="str">
            <v>Puntilla de vareta de 4"</v>
          </cell>
          <cell r="C705" t="str">
            <v>KG</v>
          </cell>
          <cell r="D705">
            <v>6929</v>
          </cell>
        </row>
        <row r="706">
          <cell r="B706" t="str">
            <v>Puntilla corriente de 5"</v>
          </cell>
          <cell r="C706" t="str">
            <v>KG</v>
          </cell>
          <cell r="D706">
            <v>6929</v>
          </cell>
        </row>
        <row r="707">
          <cell r="B707" t="str">
            <v>Tunel pequeño Long. 1.14ML</v>
          </cell>
          <cell r="C707" t="str">
            <v>UND</v>
          </cell>
          <cell r="D707">
            <v>264000</v>
          </cell>
        </row>
        <row r="708">
          <cell r="B708" t="str">
            <v>Tobogan de 2.40 mts x .40 de ancho</v>
          </cell>
          <cell r="C708" t="str">
            <v>UND</v>
          </cell>
          <cell r="D708">
            <v>540000</v>
          </cell>
        </row>
        <row r="709">
          <cell r="B709" t="str">
            <v>Tapones plasticos</v>
          </cell>
          <cell r="C709" t="str">
            <v>UND</v>
          </cell>
          <cell r="D709">
            <v>4800</v>
          </cell>
        </row>
        <row r="710">
          <cell r="B710" t="str">
            <v>Lona para columpios</v>
          </cell>
          <cell r="C710" t="str">
            <v>UND</v>
          </cell>
          <cell r="D710">
            <v>24000</v>
          </cell>
        </row>
        <row r="711">
          <cell r="B711" t="str">
            <v>Sellador lijable al 40% 7204</v>
          </cell>
          <cell r="C711" t="str">
            <v>GL</v>
          </cell>
          <cell r="D711">
            <v>38556</v>
          </cell>
        </row>
        <row r="712">
          <cell r="B712" t="str">
            <v>Barniz solar</v>
          </cell>
          <cell r="C712" t="str">
            <v>GL</v>
          </cell>
          <cell r="D712">
            <v>39384</v>
          </cell>
        </row>
        <row r="713">
          <cell r="B713" t="str">
            <v>Esmalte sintetico de alto brillo</v>
          </cell>
          <cell r="C713" t="str">
            <v>GL</v>
          </cell>
          <cell r="D713">
            <v>55800</v>
          </cell>
        </row>
        <row r="714">
          <cell r="B714" t="str">
            <v>POSTES DE 4.00MT X 5"</v>
          </cell>
          <cell r="C714" t="str">
            <v>UND</v>
          </cell>
          <cell r="D714">
            <v>88800</v>
          </cell>
        </row>
        <row r="715">
          <cell r="B715" t="str">
            <v>Estacones de 3.00 mts x 5"</v>
          </cell>
          <cell r="C715" t="str">
            <v>UND</v>
          </cell>
          <cell r="D715">
            <v>65601.600000000006</v>
          </cell>
        </row>
        <row r="716">
          <cell r="B716" t="str">
            <v>Estacones de 2.50 mts x 5"</v>
          </cell>
          <cell r="C716" t="str">
            <v>UND</v>
          </cell>
          <cell r="D716">
            <v>54668</v>
          </cell>
        </row>
        <row r="717">
          <cell r="B717" t="str">
            <v>Estacones de 2.00 mts x 5"</v>
          </cell>
          <cell r="C717" t="str">
            <v>UND</v>
          </cell>
          <cell r="D717">
            <v>43734.400000000001</v>
          </cell>
        </row>
        <row r="718">
          <cell r="B718" t="str">
            <v>Estacones de 1.00 mts x 5"</v>
          </cell>
          <cell r="C718" t="str">
            <v>UDS</v>
          </cell>
          <cell r="D718">
            <v>21867.200000000001</v>
          </cell>
        </row>
        <row r="719">
          <cell r="B719" t="str">
            <v>Estacones de 1.5 mts x 4"</v>
          </cell>
          <cell r="C719" t="str">
            <v>UND</v>
          </cell>
          <cell r="D719">
            <v>32800.800000000003</v>
          </cell>
        </row>
        <row r="720">
          <cell r="B720" t="str">
            <v>Estacones de 1.00 mts x 4"</v>
          </cell>
          <cell r="C720" t="str">
            <v>UND</v>
          </cell>
          <cell r="D720">
            <v>21867.200000000001</v>
          </cell>
        </row>
        <row r="721">
          <cell r="B721" t="str">
            <v>Media madera de 1.40 x 4"</v>
          </cell>
          <cell r="C721" t="str">
            <v>UND</v>
          </cell>
          <cell r="D721">
            <v>32800.800000000003</v>
          </cell>
        </row>
        <row r="722">
          <cell r="B722" t="str">
            <v>Media madera de 1.00 x 4"</v>
          </cell>
          <cell r="C722" t="str">
            <v>UND</v>
          </cell>
          <cell r="D722">
            <v>13120.32</v>
          </cell>
        </row>
        <row r="723">
          <cell r="B723" t="str">
            <v>Cubierta de madera para banca inglesa 4" x 1" x1.5mt - 6 un por banca</v>
          </cell>
          <cell r="C723" t="str">
            <v>JGO</v>
          </cell>
          <cell r="D723">
            <v>60000</v>
          </cell>
        </row>
        <row r="724">
          <cell r="B724" t="str">
            <v>Baranda tubular de 1.25mt - altura .68mt para puente fijo en tubo galvanizado de Ø1 ½” L=2.50mt y Ø 3/4” L=3.3mt, según diseño</v>
          </cell>
          <cell r="C724" t="str">
            <v>UND</v>
          </cell>
          <cell r="D724">
            <v>57000</v>
          </cell>
        </row>
        <row r="725">
          <cell r="B725" t="str">
            <v>Baranda tubular de 2.80mt - altura .68mt para puente colgante en tubo galvanizado de Ø1 ½” L=5.60mt y Ø 3/4” L= 7.95mt, según diseño</v>
          </cell>
          <cell r="C725" t="str">
            <v>UND</v>
          </cell>
          <cell r="D725">
            <v>127680</v>
          </cell>
        </row>
        <row r="726">
          <cell r="B726" t="str">
            <v>Baranda tubular de .85mt - altura .68mt para mirador pequeño en tubo galvanizado de Ø1 ½” y Ø 3/4”, según diseño</v>
          </cell>
          <cell r="C726" t="str">
            <v>UND</v>
          </cell>
          <cell r="D726">
            <v>38760</v>
          </cell>
        </row>
        <row r="727">
          <cell r="B727" t="str">
            <v>Baranda tubular de .90mt-altura 1.00mt para modulo hexagonal en tubo galvanizado de Ø1 ½”  L=1.80 y Ø 3/4” L=3.35mt, según diseño</v>
          </cell>
          <cell r="C727" t="str">
            <v>UND</v>
          </cell>
          <cell r="D727">
            <v>52920</v>
          </cell>
        </row>
        <row r="728">
          <cell r="B728" t="str">
            <v>Baranda convexo de 2.00mt de tubo  galvanizado de Ø1 ½” - long. Aproximada 2.00mt x 3un</v>
          </cell>
          <cell r="C728" t="str">
            <v>UND</v>
          </cell>
          <cell r="D728">
            <v>114000</v>
          </cell>
        </row>
        <row r="729">
          <cell r="B729" t="str">
            <v>Baranda concavo de 2.00mt de tubo  galvanizado de Ø1 ½” - long. Aproximada 2.00mt x 3un,</v>
          </cell>
          <cell r="C729" t="str">
            <v>UND</v>
          </cell>
          <cell r="D729">
            <v>114000</v>
          </cell>
        </row>
        <row r="730">
          <cell r="B730" t="str">
            <v>Protectores del modulo central hexagonal tubo  galvanizado de Ø3/4” x 2un - long. 1.3mt, según diseño</v>
          </cell>
          <cell r="C730" t="str">
            <v>UND</v>
          </cell>
          <cell r="D730">
            <v>30000</v>
          </cell>
        </row>
        <row r="731">
          <cell r="B731" t="str">
            <v>Estructura de escalera de peldaños estructura y baranda en  tubo  galvanizado de Ø1 ½” - long. Aproximada 13.00mt</v>
          </cell>
          <cell r="C731" t="str">
            <v>UND</v>
          </cell>
          <cell r="D731">
            <v>252000</v>
          </cell>
        </row>
        <row r="732">
          <cell r="B732" t="str">
            <v xml:space="preserve">Escalera de cadena galvanizada de 1/4 aproximadamente </v>
          </cell>
          <cell r="C732" t="str">
            <v>ML</v>
          </cell>
          <cell r="D732">
            <v>7980</v>
          </cell>
        </row>
        <row r="733">
          <cell r="B733" t="str">
            <v>Barra de bomberos de de tubo  galvanizado de Ø1 L=2.15mt y Ø 3/4” L=1.70mt.</v>
          </cell>
          <cell r="C733" t="str">
            <v>UND</v>
          </cell>
          <cell r="D733">
            <v>38400</v>
          </cell>
        </row>
        <row r="734">
          <cell r="B734" t="str">
            <v>Escalera de arbol tubo  galvanizado de Ø1 L=3.70mt y Ø 3/4” L=4.00mt.</v>
          </cell>
          <cell r="C734" t="str">
            <v>UND</v>
          </cell>
          <cell r="D734">
            <v>57600</v>
          </cell>
        </row>
        <row r="735">
          <cell r="B735" t="str">
            <v>Estructura metálica en  tubo  galvanizado de Ø1 1/2” L=2.70mt y pasamanos de salida en  tubo  galvanizado de Ø3/4” L=4.00mt del tobogan de 3.90 mt .</v>
          </cell>
          <cell r="C735" t="str">
            <v>UND</v>
          </cell>
          <cell r="D735">
            <v>48000</v>
          </cell>
        </row>
        <row r="736">
          <cell r="B736" t="str">
            <v xml:space="preserve">Cadena de 1/4 de soporte para puente de equilibrio </v>
          </cell>
          <cell r="C736" t="str">
            <v>ML</v>
          </cell>
          <cell r="D736">
            <v>7980</v>
          </cell>
        </row>
        <row r="737">
          <cell r="B737" t="str">
            <v xml:space="preserve">Cadena de soporte de 5/16 de puente colgante </v>
          </cell>
          <cell r="C737" t="str">
            <v>ML</v>
          </cell>
          <cell r="D737">
            <v>13860</v>
          </cell>
        </row>
        <row r="738">
          <cell r="B738" t="str">
            <v>Barras de tubo galvanizado de Ø 3/4” L= 1.3 ml – 10un.</v>
          </cell>
          <cell r="C738" t="str">
            <v>UND</v>
          </cell>
          <cell r="D738">
            <v>168000</v>
          </cell>
        </row>
        <row r="739">
          <cell r="B739" t="str">
            <v>Estructura de la rampa estructura en de tubo  galvanizado de Ø1 ½” L=4.60mt</v>
          </cell>
          <cell r="C739" t="str">
            <v>UND</v>
          </cell>
          <cell r="D739">
            <v>90000</v>
          </cell>
        </row>
        <row r="740">
          <cell r="B740" t="str">
            <v>Aros de gimnasia</v>
          </cell>
          <cell r="C740" t="str">
            <v>UND</v>
          </cell>
          <cell r="D740">
            <v>36000</v>
          </cell>
        </row>
        <row r="741">
          <cell r="B741" t="str">
            <v>Juegos de trapecio incl.  cadenas de soporte de 1/4 aproximadamente .30mt cada una.</v>
          </cell>
          <cell r="C741" t="str">
            <v>UND</v>
          </cell>
          <cell r="D741">
            <v>36000</v>
          </cell>
        </row>
        <row r="742">
          <cell r="B742" t="str">
            <v>Cadena de columpios cadenas de soporte de 1/4 aproximadamente 3.0mt por puesto</v>
          </cell>
          <cell r="C742" t="str">
            <v>UND</v>
          </cell>
          <cell r="D742">
            <v>7980</v>
          </cell>
        </row>
        <row r="743">
          <cell r="B743" t="str">
            <v>Tornilleria cabeza carruaje galvanizada con tuerca</v>
          </cell>
          <cell r="C743" t="str">
            <v>GB</v>
          </cell>
          <cell r="D743">
            <v>2763.6</v>
          </cell>
        </row>
        <row r="744">
          <cell r="B744" t="str">
            <v xml:space="preserve">Tuberia de Ø3/4 " L=.55mt para agarraderas </v>
          </cell>
          <cell r="C744" t="str">
            <v>UND</v>
          </cell>
          <cell r="D744">
            <v>10200</v>
          </cell>
        </row>
        <row r="745">
          <cell r="B745" t="str">
            <v>Lamina galvanizada para columpio</v>
          </cell>
          <cell r="C745" t="str">
            <v>UND</v>
          </cell>
          <cell r="D745">
            <v>6240</v>
          </cell>
        </row>
        <row r="746">
          <cell r="B746" t="str">
            <v>Balinera para columpio</v>
          </cell>
          <cell r="C746" t="str">
            <v>UND</v>
          </cell>
          <cell r="D746">
            <v>9000</v>
          </cell>
        </row>
        <row r="747">
          <cell r="B747" t="str">
            <v>Puntilla de vareta de 4"</v>
          </cell>
          <cell r="C747" t="str">
            <v>KG</v>
          </cell>
          <cell r="D747">
            <v>5113.2</v>
          </cell>
        </row>
        <row r="748">
          <cell r="B748" t="str">
            <v>Puntilla corriente de 5"</v>
          </cell>
          <cell r="C748" t="str">
            <v>KG</v>
          </cell>
          <cell r="D748">
            <v>5113.2</v>
          </cell>
        </row>
        <row r="749">
          <cell r="B749" t="str">
            <v>Soporte de cubierta principal en platina</v>
          </cell>
          <cell r="C749" t="str">
            <v>GB</v>
          </cell>
          <cell r="D749">
            <v>36000</v>
          </cell>
        </row>
        <row r="750">
          <cell r="B750" t="str">
            <v>Soporte de banca inglesa</v>
          </cell>
          <cell r="C750" t="str">
            <v>UND</v>
          </cell>
          <cell r="D750">
            <v>84000</v>
          </cell>
        </row>
        <row r="751">
          <cell r="B751" t="str">
            <v>Agarraderas de Ø3/4 " de los sube y baja</v>
          </cell>
          <cell r="C751" t="str">
            <v>UND</v>
          </cell>
          <cell r="D751">
            <v>10200</v>
          </cell>
        </row>
        <row r="752">
          <cell r="B752" t="str">
            <v>Tunel en fibra de vidrio en forma de S</v>
          </cell>
          <cell r="C752" t="str">
            <v>UND</v>
          </cell>
          <cell r="D752">
            <v>2280000</v>
          </cell>
        </row>
        <row r="753">
          <cell r="B753" t="str">
            <v>Tobogan de 3.90 mts x .45 de ancho</v>
          </cell>
          <cell r="C753" t="str">
            <v>UND</v>
          </cell>
          <cell r="D753">
            <v>1140000</v>
          </cell>
        </row>
        <row r="754">
          <cell r="B754" t="str">
            <v>Tobogan de 2.40 mts x .40 de ancho</v>
          </cell>
          <cell r="C754" t="str">
            <v>UND</v>
          </cell>
          <cell r="D754">
            <v>540000</v>
          </cell>
        </row>
        <row r="755">
          <cell r="B755" t="str">
            <v>Lona para columpios</v>
          </cell>
          <cell r="C755" t="str">
            <v>UND</v>
          </cell>
          <cell r="D755">
            <v>24000</v>
          </cell>
        </row>
        <row r="756">
          <cell r="B756" t="str">
            <v>Silla de fibra de vidrio para sube y baja</v>
          </cell>
          <cell r="C756" t="str">
            <v>UND</v>
          </cell>
          <cell r="D756">
            <v>27600</v>
          </cell>
        </row>
        <row r="757">
          <cell r="B757" t="str">
            <v>Tapones plasticos</v>
          </cell>
          <cell r="C757" t="str">
            <v>UND</v>
          </cell>
          <cell r="D757">
            <v>4800</v>
          </cell>
        </row>
        <row r="758">
          <cell r="B758" t="str">
            <v>Vaso para caneca de Basura</v>
          </cell>
          <cell r="C758" t="str">
            <v>UND</v>
          </cell>
          <cell r="D758">
            <v>90000</v>
          </cell>
        </row>
        <row r="759">
          <cell r="B759" t="str">
            <v>PARADERO EN ACERO INOXIDABLE M 10</v>
          </cell>
          <cell r="C759" t="str">
            <v>UND</v>
          </cell>
          <cell r="D759">
            <v>13050000</v>
          </cell>
        </row>
        <row r="760">
          <cell r="B760" t="str">
            <v>PROTECTOR DE ARBOL M 90 TIPO IDU O SIMILAR</v>
          </cell>
          <cell r="C760" t="str">
            <v>UND</v>
          </cell>
          <cell r="D760">
            <v>619440</v>
          </cell>
        </row>
        <row r="761">
          <cell r="B761" t="str">
            <v>SARDINEL ACHAFLANADO A10 .20 X .80 X .50H  TIPO IDU O SIMILAR</v>
          </cell>
          <cell r="C761" t="str">
            <v>UN</v>
          </cell>
          <cell r="D761">
            <v>35330</v>
          </cell>
        </row>
        <row r="762">
          <cell r="B762" t="str">
            <v>SUMINISTRO E INSTALACION DE BANCAS SEGÚN DISEÑO M 30</v>
          </cell>
          <cell r="C762" t="str">
            <v>UND</v>
          </cell>
          <cell r="D762">
            <v>521999.99999999994</v>
          </cell>
        </row>
        <row r="763">
          <cell r="B763" t="str">
            <v>SUMINISTRO E INSTALACION DE BANCAS MODULAR TIPO IDU M 40</v>
          </cell>
          <cell r="C763" t="str">
            <v>UND</v>
          </cell>
          <cell r="D763">
            <v>139200</v>
          </cell>
        </row>
        <row r="764">
          <cell r="B764" t="str">
            <v>SUMINISTRO E INSTALACION DE BANCAS SIN ESPALDAR TIPO IDU M 31</v>
          </cell>
          <cell r="C764" t="str">
            <v>UND</v>
          </cell>
          <cell r="D764">
            <v>249399.99999999997</v>
          </cell>
        </row>
        <row r="765">
          <cell r="B765" t="str">
            <v>SUMINISTRO E INSTALACION DE BANCAS DE MADERA  TIPO IDU M 50</v>
          </cell>
          <cell r="C765" t="str">
            <v>UND</v>
          </cell>
          <cell r="D765">
            <v>371200</v>
          </cell>
        </row>
        <row r="766">
          <cell r="B766" t="str">
            <v xml:space="preserve">MATA MALEZA </v>
          </cell>
          <cell r="C766" t="str">
            <v>GL</v>
          </cell>
          <cell r="D766">
            <v>85000</v>
          </cell>
        </row>
        <row r="767">
          <cell r="B767" t="str">
            <v>BOMBA DE FUMIGAR</v>
          </cell>
          <cell r="C767" t="str">
            <v xml:space="preserve">DIA </v>
          </cell>
          <cell r="D767">
            <v>30000</v>
          </cell>
        </row>
        <row r="768">
          <cell r="B768" t="str">
            <v>TUBO AGUAS NEGRAS 4"</v>
          </cell>
          <cell r="C768" t="str">
            <v>UN</v>
          </cell>
          <cell r="D768">
            <v>55555.493333333325</v>
          </cell>
        </row>
        <row r="769">
          <cell r="B769" t="str">
            <v>TUBO AGUAS NEGRAS 2"</v>
          </cell>
          <cell r="C769" t="str">
            <v>M3</v>
          </cell>
          <cell r="D769">
            <v>22904.973333333332</v>
          </cell>
        </row>
        <row r="770">
          <cell r="B770" t="str">
            <v>PLATINA DE 1/2"</v>
          </cell>
          <cell r="C770" t="str">
            <v>ML</v>
          </cell>
          <cell r="D770">
            <v>1300</v>
          </cell>
        </row>
        <row r="771">
          <cell r="B771" t="str">
            <v>TUBO AGUAS NEGRAS 1 1/2"</v>
          </cell>
          <cell r="C771" t="str">
            <v>ML</v>
          </cell>
          <cell r="D771">
            <v>15885</v>
          </cell>
        </row>
        <row r="772">
          <cell r="B772" t="str">
            <v>TUBO AGUAS NEGRAS 1 1/2"</v>
          </cell>
          <cell r="C772" t="str">
            <v>ML</v>
          </cell>
          <cell r="D772">
            <v>15885</v>
          </cell>
        </row>
        <row r="773">
          <cell r="B773" t="str">
            <v>PLATINA DE 1/2"X3/16"</v>
          </cell>
          <cell r="C773" t="str">
            <v>ML</v>
          </cell>
          <cell r="D773">
            <v>1784</v>
          </cell>
        </row>
        <row r="774">
          <cell r="B774" t="str">
            <v>SOLD. W/ARCO 7024 5/32</v>
          </cell>
          <cell r="C774" t="str">
            <v>kg</v>
          </cell>
          <cell r="D774">
            <v>34741</v>
          </cell>
        </row>
        <row r="775">
          <cell r="B775" t="str">
            <v>MESONES EN ACERO C= 20      ancho 0,60 ml</v>
          </cell>
          <cell r="C775" t="str">
            <v>ML</v>
          </cell>
          <cell r="D775">
            <v>200000</v>
          </cell>
        </row>
        <row r="776">
          <cell r="B776" t="str">
            <v>POCETA EN ACERO C= 20      ancho 0,60 ml</v>
          </cell>
          <cell r="C776" t="str">
            <v>ML</v>
          </cell>
          <cell r="D776">
            <v>120000</v>
          </cell>
        </row>
        <row r="777">
          <cell r="B777" t="str">
            <v>MESONES EN ACERO C = 18    ancho 0,60 ml</v>
          </cell>
          <cell r="C777" t="str">
            <v>ML</v>
          </cell>
          <cell r="D777">
            <v>270000</v>
          </cell>
        </row>
        <row r="778">
          <cell r="B778" t="str">
            <v xml:space="preserve">Fachaletas Corcho  Mat 7*25 </v>
          </cell>
          <cell r="C778" t="str">
            <v>M2</v>
          </cell>
          <cell r="D778">
            <v>18560</v>
          </cell>
        </row>
        <row r="779">
          <cell r="B779" t="str">
            <v xml:space="preserve">Fachaletas Canela "y"  7*25 </v>
          </cell>
          <cell r="C779" t="str">
            <v>M2</v>
          </cell>
          <cell r="D779">
            <v>22968</v>
          </cell>
        </row>
        <row r="780">
          <cell r="B780" t="str">
            <v>Epacato 1</v>
          </cell>
          <cell r="C780" t="str">
            <v>M2</v>
          </cell>
          <cell r="D780">
            <v>23200</v>
          </cell>
        </row>
        <row r="781">
          <cell r="B781" t="str">
            <v>ZOCALO DE GRESS 7 * 25 Rojo Bte o colonial H=7.5CM</v>
          </cell>
        </row>
        <row r="782">
          <cell r="B782" t="str">
            <v xml:space="preserve">Tableta 25x25 Graf. Rom </v>
          </cell>
          <cell r="C782" t="str">
            <v>M2</v>
          </cell>
          <cell r="D782">
            <v>19972</v>
          </cell>
        </row>
        <row r="783">
          <cell r="B783" t="str">
            <v>Tableta 25x25 col pata matizado o exp</v>
          </cell>
          <cell r="C783" t="str">
            <v>M2</v>
          </cell>
          <cell r="D783">
            <v>18180</v>
          </cell>
        </row>
        <row r="784">
          <cell r="B784" t="str">
            <v xml:space="preserve">Tableta 25x25 col pego  matizado </v>
          </cell>
          <cell r="C784" t="str">
            <v>M2</v>
          </cell>
          <cell r="D784">
            <v>18180</v>
          </cell>
        </row>
        <row r="785">
          <cell r="B785" t="str">
            <v xml:space="preserve">Tableta 25x25 liso pego  (hojilla) </v>
          </cell>
          <cell r="C785" t="str">
            <v>M2</v>
          </cell>
          <cell r="D785">
            <v>18180</v>
          </cell>
        </row>
        <row r="786">
          <cell r="B786" t="str">
            <v>Tableta 30x30 liso pata lote bte</v>
          </cell>
          <cell r="C786" t="str">
            <v>M2</v>
          </cell>
          <cell r="D786">
            <v>18180</v>
          </cell>
        </row>
        <row r="787">
          <cell r="B787" t="str">
            <v xml:space="preserve">Tableta 30x30 col pego matiz o exp </v>
          </cell>
          <cell r="C787" t="str">
            <v>M2</v>
          </cell>
          <cell r="D787">
            <v>18180</v>
          </cell>
        </row>
        <row r="788">
          <cell r="B788" t="str">
            <v xml:space="preserve">Tableta 30x30 col pego </v>
          </cell>
          <cell r="C788" t="str">
            <v>M2</v>
          </cell>
          <cell r="D788">
            <v>17400</v>
          </cell>
        </row>
        <row r="789">
          <cell r="B789" t="str">
            <v>Tableta 33x33 liso pota bte</v>
          </cell>
          <cell r="C789" t="str">
            <v>M2</v>
          </cell>
          <cell r="D789">
            <v>22524</v>
          </cell>
        </row>
        <row r="790">
          <cell r="B790" t="str">
            <v xml:space="preserve">Tableta 33x33 graf rom com </v>
          </cell>
          <cell r="C790" t="str">
            <v>M2</v>
          </cell>
          <cell r="D790">
            <v>16299</v>
          </cell>
        </row>
        <row r="791">
          <cell r="B791" t="str">
            <v>ladrillo a la vista brillante 7x12x25</v>
          </cell>
          <cell r="C791" t="str">
            <v>Un</v>
          </cell>
          <cell r="D791">
            <v>1500</v>
          </cell>
        </row>
        <row r="792">
          <cell r="B792" t="str">
            <v>LADRILLO CORRIENTE .07X.11X.22</v>
          </cell>
          <cell r="C792" t="str">
            <v>Un</v>
          </cell>
          <cell r="D792">
            <v>750</v>
          </cell>
        </row>
        <row r="793">
          <cell r="B793" t="str">
            <v>ladrillo a la vista rejilla "Y" 6x12x25</v>
          </cell>
          <cell r="C793" t="str">
            <v>Un</v>
          </cell>
          <cell r="D793">
            <v>900</v>
          </cell>
        </row>
        <row r="794">
          <cell r="B794" t="str">
            <v>ladrillo hueco H 7x20x30</v>
          </cell>
          <cell r="C794" t="str">
            <v>Un</v>
          </cell>
          <cell r="D794">
            <v>1200</v>
          </cell>
        </row>
        <row r="795">
          <cell r="B795" t="str">
            <v>ladrillo hueco H 9x20x30</v>
          </cell>
          <cell r="C795" t="str">
            <v>Un</v>
          </cell>
          <cell r="D795">
            <v>1200</v>
          </cell>
        </row>
        <row r="796">
          <cell r="B796" t="str">
            <v>ladrillo hueco H 10x20x30</v>
          </cell>
          <cell r="C796" t="str">
            <v>Un</v>
          </cell>
          <cell r="D796">
            <v>1200</v>
          </cell>
        </row>
        <row r="797">
          <cell r="B797" t="str">
            <v>ladrillo hueco H 10x20x40</v>
          </cell>
          <cell r="C797" t="str">
            <v>Un</v>
          </cell>
          <cell r="D797">
            <v>2280</v>
          </cell>
        </row>
        <row r="798">
          <cell r="B798" t="str">
            <v>ladrillo hueco H 15x20x30</v>
          </cell>
          <cell r="C798" t="str">
            <v>Un</v>
          </cell>
          <cell r="D798">
            <v>2230</v>
          </cell>
        </row>
        <row r="799">
          <cell r="B799" t="str">
            <v xml:space="preserve">COMPRESOR DE DOS MARTILLOS       </v>
          </cell>
          <cell r="C799" t="str">
            <v>2 H</v>
          </cell>
          <cell r="D799">
            <v>90000</v>
          </cell>
        </row>
        <row r="800">
          <cell r="B800" t="str">
            <v xml:space="preserve">PLACA SUPERBOARD 1.22 X 2.44 X 8MM </v>
          </cell>
          <cell r="C800" t="str">
            <v>UN</v>
          </cell>
          <cell r="D800">
            <v>64736</v>
          </cell>
        </row>
        <row r="801">
          <cell r="B801" t="str">
            <v>LAMINA SUPERBOARD 17 mm  2.44X1.22</v>
          </cell>
          <cell r="C801" t="str">
            <v>UN</v>
          </cell>
          <cell r="D801">
            <v>106000</v>
          </cell>
        </row>
        <row r="802">
          <cell r="B802" t="str">
            <v>VOLQUETA 6 M3 / HORA</v>
          </cell>
          <cell r="C802" t="str">
            <v>hora</v>
          </cell>
          <cell r="D802">
            <v>60960</v>
          </cell>
        </row>
        <row r="803">
          <cell r="B803" t="str">
            <v>MOTOBOMBA A GASOLINA CON OPERADOR</v>
          </cell>
          <cell r="C803" t="str">
            <v xml:space="preserve">DIA </v>
          </cell>
          <cell r="D803">
            <v>185344</v>
          </cell>
        </row>
        <row r="804">
          <cell r="B804" t="str">
            <v xml:space="preserve">EMULSION  55 Gl </v>
          </cell>
          <cell r="C804" t="str">
            <v>UN</v>
          </cell>
          <cell r="D804">
            <v>747700.79999999993</v>
          </cell>
        </row>
        <row r="805">
          <cell r="B805" t="str">
            <v>LIGA  70  KILOS</v>
          </cell>
          <cell r="C805" t="str">
            <v>UN</v>
          </cell>
          <cell r="D805">
            <v>208250</v>
          </cell>
        </row>
        <row r="806">
          <cell r="B806" t="str">
            <v>Aire Mini split de 12.000 Btu</v>
          </cell>
          <cell r="C806" t="str">
            <v>UN</v>
          </cell>
          <cell r="D806">
            <v>750000</v>
          </cell>
        </row>
        <row r="807">
          <cell r="B807" t="str">
            <v>PROTECTOR DE ARBOL DOS TUBOS M 91</v>
          </cell>
          <cell r="C807" t="str">
            <v>UND</v>
          </cell>
          <cell r="D807">
            <v>139200</v>
          </cell>
        </row>
        <row r="808">
          <cell r="B808" t="str">
            <v>SUMINISTRO E INSTALACION DE BANCAS M 30 A CON ESPALDAR EN ACERO INOXIDABLE</v>
          </cell>
          <cell r="C808" t="str">
            <v>UND</v>
          </cell>
          <cell r="D808">
            <v>1392000</v>
          </cell>
        </row>
        <row r="809">
          <cell r="B809" t="str">
            <v>ESPALDAR SILLAS EN MALLA METALICA</v>
          </cell>
          <cell r="C809" t="str">
            <v>UND</v>
          </cell>
          <cell r="D809">
            <v>247079.99999999997</v>
          </cell>
        </row>
        <row r="810">
          <cell r="B810" t="str">
            <v>BANCAS DE MADERA  COLONIAL M 52</v>
          </cell>
          <cell r="C810" t="str">
            <v>UND</v>
          </cell>
          <cell r="D810">
            <v>406000</v>
          </cell>
        </row>
        <row r="811">
          <cell r="B811" t="str">
            <v>BOLARDO EN CONCRETO O GUARDA ACERAS, ABUZARDADO O LISO TIPOS - M - 60,M -61 M- 62, M-63</v>
          </cell>
          <cell r="C811" t="str">
            <v>UND</v>
          </cell>
          <cell r="D811">
            <v>157441</v>
          </cell>
        </row>
        <row r="812">
          <cell r="B812" t="str">
            <v>BOLARDO BAJO EN FUNDICION GRIS M - 62</v>
          </cell>
          <cell r="C812" t="str">
            <v>UND</v>
          </cell>
          <cell r="D812">
            <v>157441</v>
          </cell>
        </row>
        <row r="813">
          <cell r="B813" t="str">
            <v>CANECAS BASURA M -120</v>
          </cell>
          <cell r="C813" t="str">
            <v>UND</v>
          </cell>
          <cell r="D813">
            <v>383868</v>
          </cell>
        </row>
        <row r="814">
          <cell r="B814" t="str">
            <v>JUEGOS INFANTIL M - 3</v>
          </cell>
          <cell r="C814" t="str">
            <v>UND</v>
          </cell>
          <cell r="D814">
            <v>6380000</v>
          </cell>
        </row>
        <row r="815">
          <cell r="B815" t="str">
            <v xml:space="preserve">JUEGOS INFANTIL M - 3 A </v>
          </cell>
          <cell r="C815" t="str">
            <v>UND</v>
          </cell>
          <cell r="D815">
            <v>5220000</v>
          </cell>
        </row>
        <row r="816">
          <cell r="B816" t="str">
            <v>COLUMPIOS POR DOS PUESTOS M - 5 A</v>
          </cell>
          <cell r="C816" t="str">
            <v>UND</v>
          </cell>
          <cell r="D816">
            <v>1334000</v>
          </cell>
        </row>
        <row r="817">
          <cell r="B817" t="str">
            <v>JUEGOS INFANTIL M - ZONAL</v>
          </cell>
          <cell r="C817" t="str">
            <v>UND</v>
          </cell>
          <cell r="D817">
            <v>17400000</v>
          </cell>
        </row>
        <row r="818">
          <cell r="B818" t="str">
            <v>CICLOPARQUEADERO M-100</v>
          </cell>
          <cell r="C818" t="str">
            <v>UND</v>
          </cell>
          <cell r="D818">
            <v>394400</v>
          </cell>
        </row>
        <row r="819">
          <cell r="B819" t="str">
            <v>TUBO ESTRUCTURAL REDONDO TIPO COLMENA DE 2" X 1,5 mm /ASTM-A-500 GRADO C</v>
          </cell>
          <cell r="C819" t="str">
            <v>ML</v>
          </cell>
          <cell r="D819">
            <v>8667</v>
          </cell>
        </row>
        <row r="820">
          <cell r="B820" t="str">
            <v>TUBO ESTRUCTURAL REDONDO TIPO COLMENA DE 1" X 1,5 mm /ASTM-A-500 GRADO C</v>
          </cell>
          <cell r="C820" t="str">
            <v>ML</v>
          </cell>
          <cell r="D820">
            <v>4449</v>
          </cell>
        </row>
        <row r="821">
          <cell r="B821" t="str">
            <v>TUBO ESTRUCTURAL REDONDO TIPO COLMENA  DE 4" X 4 mm /ASTM-A-500 GRADO C</v>
          </cell>
          <cell r="C821" t="str">
            <v>ML</v>
          </cell>
          <cell r="D821">
            <v>35500</v>
          </cell>
        </row>
        <row r="822">
          <cell r="B822" t="str">
            <v>LOSETA CEMENTO OLAS 40 x 40  TIPO ALFA O SIMILAR TRAFICO 5</v>
          </cell>
          <cell r="C822" t="str">
            <v>M2</v>
          </cell>
          <cell r="D822">
            <v>41900</v>
          </cell>
        </row>
        <row r="823">
          <cell r="B823" t="str">
            <v xml:space="preserve">LADRILLO BOCADILLO DE ARCILLA </v>
          </cell>
          <cell r="C823" t="str">
            <v>UND</v>
          </cell>
          <cell r="D823">
            <v>650</v>
          </cell>
        </row>
        <row r="824">
          <cell r="B824" t="str">
            <v>COLOMBINA PLASTICA P/SEÑALIZACION</v>
          </cell>
          <cell r="C824" t="str">
            <v>UND</v>
          </cell>
          <cell r="D824">
            <v>39827</v>
          </cell>
        </row>
        <row r="825">
          <cell r="B825" t="str">
            <v xml:space="preserve">Terminadora de asfalto (Finisher), potencia en el volante 174 HP, R=20M3/H, velocidad de desplazamiento 114 m/min
</v>
          </cell>
          <cell r="C825" t="str">
            <v>HR</v>
          </cell>
          <cell r="D825">
            <v>214619.37376635414</v>
          </cell>
        </row>
        <row r="826">
          <cell r="B826" t="str">
            <v>Compactador neumático de Potencia 70 HP, peso de 13 ton</v>
          </cell>
          <cell r="C826" t="str">
            <v>HR</v>
          </cell>
          <cell r="D826">
            <v>126357</v>
          </cell>
        </row>
        <row r="827">
          <cell r="B827" t="str">
            <v>Compactador de Rodillo POTENCIA: 99HP, PESO: 8 ton</v>
          </cell>
          <cell r="C827" t="str">
            <v>HR</v>
          </cell>
          <cell r="D827">
            <v>124080.13059585571</v>
          </cell>
        </row>
        <row r="828">
          <cell r="B828" t="str">
            <v xml:space="preserve">HIDROSELLO NOVAFORT 200MM   </v>
          </cell>
          <cell r="C828" t="str">
            <v>UND</v>
          </cell>
          <cell r="D828">
            <v>6871</v>
          </cell>
        </row>
        <row r="829">
          <cell r="B829" t="str">
            <v>ADHESIVO EPOXICO NOVAFORT X 1/2 GALON 96</v>
          </cell>
          <cell r="C829" t="str">
            <v>UND</v>
          </cell>
          <cell r="D829">
            <v>188051</v>
          </cell>
        </row>
        <row r="830">
          <cell r="B830" t="str">
            <v>HIDROSELLO NOVAFORT 160 MM (6") PAVCO</v>
          </cell>
          <cell r="C830" t="str">
            <v>UND</v>
          </cell>
          <cell r="D830">
            <v>3802</v>
          </cell>
        </row>
        <row r="831">
          <cell r="B831" t="str">
            <v>HIDROSELLO NOVAFORT 250 MM (10") PAVCO</v>
          </cell>
          <cell r="C831" t="str">
            <v>UND</v>
          </cell>
          <cell r="D831">
            <v>12475</v>
          </cell>
        </row>
        <row r="832">
          <cell r="B832" t="str">
            <v>HIDROSELLO NOVAFORT 315 MM  (12")  PAVCO</v>
          </cell>
          <cell r="C832" t="str">
            <v>UND</v>
          </cell>
          <cell r="D832">
            <v>25174</v>
          </cell>
        </row>
        <row r="833">
          <cell r="B833" t="str">
            <v>HIDROSELLO NOVAFORT 355 MM ( 14" ) PAVCO</v>
          </cell>
          <cell r="C833" t="str">
            <v>UND</v>
          </cell>
          <cell r="D833">
            <v>26430</v>
          </cell>
        </row>
        <row r="834">
          <cell r="B834" t="str">
            <v>HIDROSELLO NOVAFORT 400 MM (16") PAVCO</v>
          </cell>
          <cell r="C834" t="str">
            <v>UND</v>
          </cell>
          <cell r="D834">
            <v>51266</v>
          </cell>
        </row>
        <row r="835">
          <cell r="B835" t="str">
            <v>HIDROSELLO NOVAFORT 500 MM (20") PAVCO</v>
          </cell>
          <cell r="C835" t="str">
            <v>UND</v>
          </cell>
          <cell r="D835">
            <v>83368</v>
          </cell>
        </row>
        <row r="836">
          <cell r="B836" t="str">
            <v>HIDROSELLO NOVAFORT (30") S4 PAVCO</v>
          </cell>
          <cell r="C836" t="str">
            <v>UND</v>
          </cell>
          <cell r="D836">
            <v>167801</v>
          </cell>
        </row>
        <row r="837">
          <cell r="B837" t="str">
            <v>HIDROSELLO NOVAFORT (42") S4 PAVCO</v>
          </cell>
          <cell r="C837" t="str">
            <v>UND</v>
          </cell>
          <cell r="D837">
            <v>375015</v>
          </cell>
        </row>
        <row r="838">
          <cell r="B838" t="str">
            <v>HIDROSELLO NOVAFORT (51") PAVCO</v>
          </cell>
          <cell r="C838" t="str">
            <v>UND</v>
          </cell>
          <cell r="D838">
            <v>175803</v>
          </cell>
        </row>
        <row r="839">
          <cell r="B839" t="str">
            <v>HIDROSELLO NOVAFORT (60") PAVCO</v>
          </cell>
          <cell r="C839" t="str">
            <v>UND</v>
          </cell>
          <cell r="D839">
            <v>209169</v>
          </cell>
        </row>
        <row r="840">
          <cell r="B840" t="str">
            <v>MANO DE OBRA DD</v>
          </cell>
          <cell r="C840" t="str">
            <v>HR</v>
          </cell>
          <cell r="D840">
            <v>34518.72328767123</v>
          </cell>
        </row>
        <row r="841">
          <cell r="B841" t="str">
            <v>MANO DE OBRA AA</v>
          </cell>
          <cell r="C841" t="str">
            <v>HR</v>
          </cell>
          <cell r="D841">
            <v>28765.602739726026</v>
          </cell>
        </row>
        <row r="842">
          <cell r="B842" t="str">
            <v>MANO DE OBRA BB</v>
          </cell>
          <cell r="C842" t="str">
            <v>HR</v>
          </cell>
          <cell r="D842">
            <v>31642.163013698631</v>
          </cell>
        </row>
        <row r="843">
          <cell r="B843" t="str">
            <v>MANO DE OBRA CC</v>
          </cell>
          <cell r="C843" t="str">
            <v>HR</v>
          </cell>
          <cell r="D843">
            <v>33080.443150684929</v>
          </cell>
        </row>
        <row r="844">
          <cell r="B844" t="str">
            <v>MORTERO 1:3</v>
          </cell>
          <cell r="C844" t="str">
            <v>M3</v>
          </cell>
          <cell r="D844">
            <v>418333</v>
          </cell>
        </row>
        <row r="845">
          <cell r="B845" t="str">
            <v>MORTERO 1:4</v>
          </cell>
          <cell r="C845" t="str">
            <v>M3</v>
          </cell>
          <cell r="D845">
            <v>395122</v>
          </cell>
        </row>
        <row r="846">
          <cell r="B846" t="str">
            <v>MORTERO 1:5</v>
          </cell>
          <cell r="C846" t="str">
            <v>M3</v>
          </cell>
          <cell r="D846">
            <v>349331</v>
          </cell>
        </row>
        <row r="847">
          <cell r="B847" t="str">
            <v>MORTERO 1:4 IMPERMEABILIZADO</v>
          </cell>
          <cell r="C847" t="str">
            <v>M3</v>
          </cell>
          <cell r="D847">
            <v>522064</v>
          </cell>
        </row>
        <row r="848">
          <cell r="B848" t="str">
            <v>CONCRETO 1:1 1/2:2 ELABORADO EN OBRA</v>
          </cell>
          <cell r="C848" t="str">
            <v>M3</v>
          </cell>
          <cell r="D848">
            <v>493563</v>
          </cell>
        </row>
        <row r="849">
          <cell r="B849" t="str">
            <v>CONCRETO 1:2:2 1/2 ELABORADO EN OBRA-3.300PSI</v>
          </cell>
          <cell r="C849" t="str">
            <v>M3</v>
          </cell>
          <cell r="D849">
            <v>431596</v>
          </cell>
        </row>
        <row r="850">
          <cell r="B850" t="str">
            <v>CONCRETO 1:2:2 ELABORADO EN OBRA-4.000PSI CLASE C</v>
          </cell>
          <cell r="C850" t="str">
            <v>M3</v>
          </cell>
          <cell r="D850">
            <v>454684</v>
          </cell>
        </row>
        <row r="851">
          <cell r="B851" t="str">
            <v>CONCRETO 1:2:3 ELABORADO EN OBRA-3.000PSI CLASE D-IMPERMEABILIZADO</v>
          </cell>
          <cell r="C851" t="str">
            <v>M3</v>
          </cell>
          <cell r="D851">
            <v>460012</v>
          </cell>
        </row>
        <row r="852">
          <cell r="B852" t="str">
            <v>CONCRETO 1:2:3 ELABORADO EN OBRA-3.000PSI CLASE D</v>
          </cell>
          <cell r="C852" t="str">
            <v>M3</v>
          </cell>
          <cell r="D852">
            <v>418252</v>
          </cell>
        </row>
        <row r="853">
          <cell r="B853" t="str">
            <v xml:space="preserve">CONCRETO 1:2:4 ELABORADO EN OBRA - 2.500 PSI </v>
          </cell>
          <cell r="C853" t="str">
            <v>M3</v>
          </cell>
          <cell r="D853">
            <v>393896</v>
          </cell>
        </row>
        <row r="854">
          <cell r="B854" t="str">
            <v>CONCRETO 1:4:5 ELABORADO EN OBRA</v>
          </cell>
          <cell r="C854" t="str">
            <v>M3</v>
          </cell>
          <cell r="D854">
            <v>349657</v>
          </cell>
        </row>
        <row r="855">
          <cell r="B855" t="str">
            <v>CONCRETO 1:4:8 ELABORADO EN OBRA</v>
          </cell>
          <cell r="C855" t="str">
            <v>M3</v>
          </cell>
          <cell r="D855">
            <v>318077</v>
          </cell>
        </row>
        <row r="856">
          <cell r="B856" t="str">
            <v>CONCRETO 1:3:4 ELABORADO EN OBRA</v>
          </cell>
          <cell r="C856" t="str">
            <v>M3</v>
          </cell>
          <cell r="D856">
            <v>357393</v>
          </cell>
        </row>
        <row r="857">
          <cell r="B857" t="str">
            <v xml:space="preserve">LIENZA NYLON </v>
          </cell>
          <cell r="C857" t="str">
            <v>rollo</v>
          </cell>
          <cell r="D857">
            <v>15900</v>
          </cell>
        </row>
        <row r="858">
          <cell r="B858" t="str">
            <v>ANDAMIO TUBULAR CON PLANCHON</v>
          </cell>
          <cell r="C858" t="str">
            <v>DIA</v>
          </cell>
          <cell r="D858">
            <v>2618</v>
          </cell>
        </row>
        <row r="859">
          <cell r="B859" t="str">
            <v>SUB-BASE</v>
          </cell>
          <cell r="C859" t="str">
            <v>M3</v>
          </cell>
          <cell r="D859">
            <v>36890</v>
          </cell>
        </row>
        <row r="860">
          <cell r="B860" t="str">
            <v>BASE</v>
          </cell>
          <cell r="C860" t="str">
            <v>M3</v>
          </cell>
          <cell r="D860">
            <v>58310</v>
          </cell>
        </row>
        <row r="861">
          <cell r="B861" t="str">
            <v>TRITURADO 3/4</v>
          </cell>
          <cell r="C861" t="str">
            <v>M3</v>
          </cell>
          <cell r="D861">
            <v>58310</v>
          </cell>
        </row>
        <row r="862">
          <cell r="B862" t="str">
            <v>RELLENO SELECCIONADO</v>
          </cell>
          <cell r="D862">
            <v>51170</v>
          </cell>
        </row>
        <row r="863">
          <cell r="B863" t="str">
            <v xml:space="preserve">TRANSPORTE 1 KM </v>
          </cell>
          <cell r="C863" t="str">
            <v>KM</v>
          </cell>
          <cell r="D863">
            <v>1139</v>
          </cell>
        </row>
        <row r="864">
          <cell r="B864" t="str">
            <v xml:space="preserve">ARENA LAVADA CANTERA </v>
          </cell>
          <cell r="C864" t="str">
            <v>M3</v>
          </cell>
          <cell r="D864">
            <v>29750</v>
          </cell>
        </row>
        <row r="865">
          <cell r="B865" t="str">
            <v xml:space="preserve">COMPRESOR NEUMÁTICO CON UN MARTILLO </v>
          </cell>
          <cell r="C865" t="str">
            <v xml:space="preserve">2 H </v>
          </cell>
          <cell r="D865">
            <v>70000</v>
          </cell>
        </row>
        <row r="866">
          <cell r="B866" t="str">
            <v>MEZCLADORA, RANA, VIBRADOR, MOTOBOMBA SIN OPERADOR- REGLA VIBRADORA</v>
          </cell>
          <cell r="C866" t="str">
            <v>Dia</v>
          </cell>
          <cell r="D866">
            <v>102800</v>
          </cell>
        </row>
        <row r="867">
          <cell r="B867" t="str">
            <v>PIEDRA</v>
          </cell>
          <cell r="C867" t="str">
            <v>M3</v>
          </cell>
          <cell r="D867">
            <v>65000</v>
          </cell>
        </row>
        <row r="868">
          <cell r="B868" t="str">
            <v>CORTADORA CON PUNTA DE DIAMANTE</v>
          </cell>
          <cell r="C868" t="str">
            <v>ml</v>
          </cell>
          <cell r="D868">
            <v>8000</v>
          </cell>
        </row>
        <row r="869">
          <cell r="B869" t="str">
            <v>CAÑABRAVA</v>
          </cell>
          <cell r="C869" t="str">
            <v>M2</v>
          </cell>
          <cell r="D869">
            <v>3500</v>
          </cell>
        </row>
        <row r="870">
          <cell r="B870" t="str">
            <v>AGUA</v>
          </cell>
          <cell r="C870" t="str">
            <v>Lt</v>
          </cell>
          <cell r="D870">
            <v>69</v>
          </cell>
        </row>
        <row r="871">
          <cell r="B871" t="str">
            <v xml:space="preserve">ARCILLA  PARA MUROS           </v>
          </cell>
          <cell r="C871" t="str">
            <v xml:space="preserve">M3 </v>
          </cell>
          <cell r="D871">
            <v>60000</v>
          </cell>
        </row>
        <row r="872">
          <cell r="B872" t="str">
            <v>CEMENTO GRIS</v>
          </cell>
          <cell r="C872" t="str">
            <v>KG</v>
          </cell>
          <cell r="D872">
            <v>500</v>
          </cell>
        </row>
        <row r="873">
          <cell r="B873" t="str">
            <v xml:space="preserve">CAL HIDRATADA               </v>
          </cell>
          <cell r="C873" t="str">
            <v>KG</v>
          </cell>
          <cell r="D873">
            <v>700</v>
          </cell>
        </row>
        <row r="874">
          <cell r="B874" t="str">
            <v xml:space="preserve">PAJA-SISGO 20 KILOS                      </v>
          </cell>
          <cell r="C874" t="str">
            <v>BTO</v>
          </cell>
          <cell r="D874">
            <v>30000</v>
          </cell>
        </row>
        <row r="875">
          <cell r="B875" t="str">
            <v>BOÑIGA</v>
          </cell>
          <cell r="C875" t="str">
            <v>BTO</v>
          </cell>
          <cell r="D875">
            <v>5000</v>
          </cell>
        </row>
        <row r="876">
          <cell r="B876" t="str">
            <v xml:space="preserve">ACONDICION SUPERF NOVAFORT  </v>
          </cell>
          <cell r="C876" t="str">
            <v>KG</v>
          </cell>
          <cell r="D876">
            <v>41582</v>
          </cell>
        </row>
        <row r="877">
          <cell r="B877" t="str">
            <v>EQUIPO DE ESTENDIDA -Motoniveladora  potencia 215 HP, ancho de cuchilla 4,27 m, peso 18 ton.</v>
          </cell>
          <cell r="C877" t="str">
            <v>Hr</v>
          </cell>
          <cell r="D877">
            <v>193328</v>
          </cell>
        </row>
        <row r="878">
          <cell r="B878" t="str">
            <v xml:space="preserve">EQUIPO DE HUMEDECIMIENTO - Carrotanque de agua(1000 Galones) </v>
          </cell>
          <cell r="C878" t="str">
            <v>Hr</v>
          </cell>
          <cell r="D878">
            <v>69000</v>
          </cell>
        </row>
        <row r="879">
          <cell r="B879" t="str">
            <v>MATERIALES VARIOS PARA DEMARCACIÓN</v>
          </cell>
          <cell r="C879" t="str">
            <v>M3</v>
          </cell>
          <cell r="D879">
            <v>1200</v>
          </cell>
        </row>
        <row r="880">
          <cell r="B880" t="str">
            <v>ACARREO EN CARRETILLA DE MATERIALES, ESCOMBROS Y OTROS, DISTANCIA MAXIMA 100  ML</v>
          </cell>
          <cell r="C880" t="str">
            <v>M3</v>
          </cell>
          <cell r="D880">
            <v>12348</v>
          </cell>
        </row>
        <row r="881">
          <cell r="B881" t="str">
            <v>MEZCLA DENSA  MDC -19</v>
          </cell>
          <cell r="C881" t="str">
            <v>M3</v>
          </cell>
          <cell r="D881">
            <v>475958</v>
          </cell>
        </row>
        <row r="882">
          <cell r="B882" t="str">
            <v xml:space="preserve">PLUMA GRÚA CON MOTOR ELÉCTRICO, SIN OPERADOR </v>
          </cell>
          <cell r="C882" t="str">
            <v>DIA</v>
          </cell>
          <cell r="D882">
            <v>40000</v>
          </cell>
        </row>
        <row r="883">
          <cell r="B883" t="str">
            <v>Lámina Alveolar 6mm 5.90X2.10mt Cristal</v>
          </cell>
          <cell r="C883" t="str">
            <v>M2</v>
          </cell>
          <cell r="D883">
            <v>47792</v>
          </cell>
        </row>
        <row r="884">
          <cell r="B884" t="str">
            <v xml:space="preserve">RECARGA OXIGENO </v>
          </cell>
          <cell r="C884" t="str">
            <v xml:space="preserve">gl </v>
          </cell>
          <cell r="D884">
            <v>476697</v>
          </cell>
        </row>
        <row r="885">
          <cell r="B885" t="str">
            <v>RECARGA ACETILENO</v>
          </cell>
          <cell r="C885" t="str">
            <v xml:space="preserve">gl </v>
          </cell>
          <cell r="D885">
            <v>595883</v>
          </cell>
        </row>
        <row r="886">
          <cell r="B886" t="str">
            <v>EQUIPO DE SOLDADURA ELÉCTRICA</v>
          </cell>
          <cell r="C886" t="str">
            <v>Dia</v>
          </cell>
          <cell r="D886">
            <v>102800</v>
          </cell>
        </row>
        <row r="887">
          <cell r="B887" t="str">
            <v>CABALLETE ACESCO C90 X 2MTS</v>
          </cell>
          <cell r="C887" t="str">
            <v>UN</v>
          </cell>
          <cell r="D887">
            <v>51294</v>
          </cell>
        </row>
        <row r="888">
          <cell r="B888" t="str">
            <v>Pino 2X4 Pulgadas 3.2 mts Dimensionado 4.5X9.5 cm</v>
          </cell>
          <cell r="C888" t="str">
            <v>UN</v>
          </cell>
          <cell r="D888">
            <v>18900</v>
          </cell>
        </row>
        <row r="889">
          <cell r="B889" t="str">
            <v>SIKA MERULEXT I.F.A X 3.5 KLS 94388</v>
          </cell>
          <cell r="C889" t="str">
            <v>KG</v>
          </cell>
          <cell r="D889">
            <v>22255</v>
          </cell>
        </row>
        <row r="890">
          <cell r="B890" t="str">
            <v>CINTA MALLA ADHESIVA 5 CM X 90 ML</v>
          </cell>
          <cell r="C890" t="str">
            <v xml:space="preserve">rollo </v>
          </cell>
          <cell r="D890">
            <v>8687</v>
          </cell>
        </row>
        <row r="891">
          <cell r="B891" t="str">
            <v>PINT VINIPLUS TERINSA BLANCO TIPO 1</v>
          </cell>
          <cell r="C891" t="str">
            <v xml:space="preserve">gl </v>
          </cell>
          <cell r="D891">
            <v>194901</v>
          </cell>
        </row>
        <row r="892">
          <cell r="B892" t="str">
            <v>COSTO ADICIONAL BOMBEO</v>
          </cell>
          <cell r="C892" t="str">
            <v>M3</v>
          </cell>
          <cell r="D892">
            <v>49980</v>
          </cell>
        </row>
        <row r="893">
          <cell r="B893" t="str">
            <v xml:space="preserve">CONCRETO MR-42 </v>
          </cell>
          <cell r="C893" t="str">
            <v>M3</v>
          </cell>
          <cell r="D893">
            <v>400974</v>
          </cell>
        </row>
        <row r="894">
          <cell r="B894" t="str">
            <v>BURRO O FORMALETA PARA FIJACION DE LA BARRA 1/4",L=0,5</v>
          </cell>
          <cell r="C894" t="str">
            <v xml:space="preserve">KG </v>
          </cell>
          <cell r="D894">
            <v>5708</v>
          </cell>
        </row>
        <row r="895">
          <cell r="B895" t="str">
            <v>ACERO UNION CORRUGA. 1/2",L=0,85, @1.20</v>
          </cell>
          <cell r="C895" t="str">
            <v xml:space="preserve">KG </v>
          </cell>
          <cell r="D895">
            <v>5708</v>
          </cell>
        </row>
        <row r="896">
          <cell r="B896" t="str">
            <v xml:space="preserve">PASADORES DE ACERO LISO 3/4" A 1" </v>
          </cell>
          <cell r="C896" t="str">
            <v>KG</v>
          </cell>
          <cell r="D896">
            <v>11018</v>
          </cell>
        </row>
        <row r="897">
          <cell r="B897" t="str">
            <v>BARRAS DE UNIÓN CORRUGADO 1/2"</v>
          </cell>
          <cell r="C897" t="str">
            <v>KG</v>
          </cell>
          <cell r="D897">
            <v>6386</v>
          </cell>
        </row>
        <row r="898">
          <cell r="B898" t="str">
            <v>Tapete Caucho Troquelado 45x75 cm</v>
          </cell>
          <cell r="C898" t="str">
            <v>UN</v>
          </cell>
          <cell r="D898">
            <v>41531</v>
          </cell>
        </row>
        <row r="899">
          <cell r="B899" t="str">
            <v>LADRILLO A LA VISTA BRILLANTE VITRIFICAD</v>
          </cell>
          <cell r="C899" t="str">
            <v>UN</v>
          </cell>
          <cell r="D899">
            <v>1375</v>
          </cell>
        </row>
        <row r="900">
          <cell r="B900" t="str">
            <v>YEE SN RED. 6" X 4" PAVCO.</v>
          </cell>
          <cell r="C900" t="str">
            <v>UN</v>
          </cell>
          <cell r="D900">
            <v>126518</v>
          </cell>
        </row>
        <row r="901">
          <cell r="B901" t="str">
            <v>PINTURA NOVAFLEX</v>
          </cell>
          <cell r="C901" t="str">
            <v>GL</v>
          </cell>
          <cell r="D901">
            <v>48653</v>
          </cell>
        </row>
        <row r="902">
          <cell r="B902" t="str">
            <v>EQUIPO DE OXICORTE, CON ACETILENO COMO COMBUSTIBLE Y OXÍGENO COMO COMBURENTE.</v>
          </cell>
          <cell r="C902" t="str">
            <v>Dia</v>
          </cell>
          <cell r="D902">
            <v>105000</v>
          </cell>
        </row>
        <row r="903">
          <cell r="B903" t="str">
            <v xml:space="preserve">VOLQUETA 6 m3 </v>
          </cell>
          <cell r="C903" t="str">
            <v xml:space="preserve">viaje </v>
          </cell>
          <cell r="D903">
            <v>150000</v>
          </cell>
        </row>
        <row r="904">
          <cell r="B904" t="str">
            <v xml:space="preserve">SOPLETE </v>
          </cell>
          <cell r="C904" t="str">
            <v>Dia</v>
          </cell>
          <cell r="D904">
            <v>45000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32"/>
  <sheetViews>
    <sheetView tabSelected="1" zoomScale="84" zoomScaleNormal="84" workbookViewId="0">
      <selection activeCell="N23" sqref="N23"/>
    </sheetView>
  </sheetViews>
  <sheetFormatPr baseColWidth="10" defaultRowHeight="15" x14ac:dyDescent="0.25"/>
  <cols>
    <col min="2" max="2" width="9.85546875" customWidth="1"/>
    <col min="3" max="3" width="8.42578125" customWidth="1"/>
    <col min="7" max="7" width="7.7109375" customWidth="1"/>
    <col min="8" max="8" width="8.85546875" customWidth="1"/>
    <col min="9" max="9" width="17.42578125" customWidth="1"/>
    <col min="10" max="10" width="17.140625" customWidth="1"/>
  </cols>
  <sheetData>
    <row r="3" spans="2:10" x14ac:dyDescent="0.25">
      <c r="B3" s="97" t="s">
        <v>10</v>
      </c>
      <c r="C3" s="97"/>
      <c r="D3" s="97"/>
      <c r="E3" s="97"/>
      <c r="F3" s="97"/>
      <c r="G3" s="97" t="s">
        <v>9</v>
      </c>
      <c r="H3" s="97"/>
      <c r="I3" s="97"/>
      <c r="J3" s="97"/>
    </row>
    <row r="4" spans="2:10" x14ac:dyDescent="0.25">
      <c r="B4" s="97"/>
      <c r="C4" s="97"/>
      <c r="D4" s="97"/>
      <c r="E4" s="97"/>
      <c r="F4" s="97"/>
      <c r="G4" s="97"/>
      <c r="H4" s="97"/>
      <c r="I4" s="97"/>
      <c r="J4" s="97"/>
    </row>
    <row r="5" spans="2:10" x14ac:dyDescent="0.25">
      <c r="B5" s="97"/>
      <c r="C5" s="97"/>
      <c r="D5" s="97"/>
      <c r="E5" s="97"/>
      <c r="F5" s="97"/>
      <c r="G5" s="97"/>
      <c r="H5" s="97"/>
      <c r="I5" s="97"/>
      <c r="J5" s="97"/>
    </row>
    <row r="6" spans="2:10" x14ac:dyDescent="0.25">
      <c r="B6" s="97"/>
      <c r="C6" s="97"/>
      <c r="D6" s="97"/>
      <c r="E6" s="97"/>
      <c r="F6" s="97"/>
      <c r="G6" s="97"/>
      <c r="H6" s="97"/>
      <c r="I6" s="97"/>
      <c r="J6" s="97"/>
    </row>
    <row r="7" spans="2:10" x14ac:dyDescent="0.25">
      <c r="B7" s="97"/>
      <c r="C7" s="97"/>
      <c r="D7" s="97"/>
      <c r="E7" s="97"/>
      <c r="F7" s="97"/>
      <c r="G7" s="97"/>
      <c r="H7" s="97"/>
      <c r="I7" s="97"/>
      <c r="J7" s="97"/>
    </row>
    <row r="8" spans="2:10" x14ac:dyDescent="0.25">
      <c r="B8" s="97"/>
      <c r="C8" s="97"/>
      <c r="D8" s="97"/>
      <c r="E8" s="97"/>
      <c r="F8" s="97"/>
      <c r="G8" s="97"/>
      <c r="H8" s="97"/>
      <c r="I8" s="97"/>
      <c r="J8" s="97"/>
    </row>
    <row r="9" spans="2:10" x14ac:dyDescent="0.25">
      <c r="B9" s="98" t="s">
        <v>6</v>
      </c>
      <c r="C9" s="99" t="s">
        <v>72</v>
      </c>
      <c r="D9" s="99"/>
      <c r="E9" s="99"/>
      <c r="F9" s="99"/>
      <c r="G9" s="99"/>
      <c r="H9" s="99"/>
      <c r="I9" s="99"/>
      <c r="J9" s="99"/>
    </row>
    <row r="10" spans="2:10" x14ac:dyDescent="0.25">
      <c r="B10" s="98"/>
      <c r="C10" s="99"/>
      <c r="D10" s="99"/>
      <c r="E10" s="99"/>
      <c r="F10" s="99"/>
      <c r="G10" s="99"/>
      <c r="H10" s="99"/>
      <c r="I10" s="99"/>
      <c r="J10" s="99"/>
    </row>
    <row r="11" spans="2:10" x14ac:dyDescent="0.25">
      <c r="B11" s="1" t="s">
        <v>0</v>
      </c>
      <c r="C11" s="94" t="s">
        <v>1</v>
      </c>
      <c r="D11" s="95"/>
      <c r="E11" s="95"/>
      <c r="F11" s="96"/>
      <c r="G11" s="1" t="s">
        <v>2</v>
      </c>
      <c r="H11" s="1" t="s">
        <v>3</v>
      </c>
      <c r="I11" s="1" t="s">
        <v>4</v>
      </c>
      <c r="J11" s="1" t="s">
        <v>5</v>
      </c>
    </row>
    <row r="12" spans="2:10" ht="30.75" customHeight="1" x14ac:dyDescent="0.25">
      <c r="B12" s="68">
        <v>1.1000000000000001</v>
      </c>
      <c r="C12" s="90" t="s">
        <v>63</v>
      </c>
      <c r="D12" s="91"/>
      <c r="E12" s="91"/>
      <c r="F12" s="92"/>
      <c r="G12" s="68" t="s">
        <v>60</v>
      </c>
      <c r="H12" s="68">
        <v>150</v>
      </c>
      <c r="I12" s="44">
        <f>+APU!G30</f>
        <v>43701</v>
      </c>
      <c r="J12" s="45">
        <f>+ROUND(H12*I12,2)</f>
        <v>6555150</v>
      </c>
    </row>
    <row r="13" spans="2:10" ht="15" customHeight="1" x14ac:dyDescent="0.25">
      <c r="B13" s="68">
        <v>1.2</v>
      </c>
      <c r="C13" s="100" t="s">
        <v>64</v>
      </c>
      <c r="D13" s="101"/>
      <c r="E13" s="101"/>
      <c r="F13" s="102"/>
      <c r="G13" s="68" t="s">
        <v>59</v>
      </c>
      <c r="H13" s="68">
        <v>16</v>
      </c>
      <c r="I13" s="44">
        <f>APU!G61</f>
        <v>18338</v>
      </c>
      <c r="J13" s="45">
        <f t="shared" ref="J13:J20" si="0">+ROUND(H13*I13,2)</f>
        <v>293408</v>
      </c>
    </row>
    <row r="14" spans="2:10" ht="15" customHeight="1" x14ac:dyDescent="0.25">
      <c r="B14" s="68">
        <v>1.3</v>
      </c>
      <c r="C14" s="100" t="s">
        <v>65</v>
      </c>
      <c r="D14" s="101"/>
      <c r="E14" s="101"/>
      <c r="F14" s="102"/>
      <c r="G14" s="68" t="s">
        <v>59</v>
      </c>
      <c r="H14" s="68">
        <v>1</v>
      </c>
      <c r="I14" s="44">
        <v>354104.96370285295</v>
      </c>
      <c r="J14" s="45">
        <f t="shared" si="0"/>
        <v>354104.96</v>
      </c>
    </row>
    <row r="15" spans="2:10" ht="50.25" customHeight="1" x14ac:dyDescent="0.25">
      <c r="B15" s="69">
        <v>1.4</v>
      </c>
      <c r="C15" s="90" t="s">
        <v>66</v>
      </c>
      <c r="D15" s="91"/>
      <c r="E15" s="91"/>
      <c r="F15" s="92"/>
      <c r="G15" s="69" t="s">
        <v>62</v>
      </c>
      <c r="H15" s="69">
        <v>1</v>
      </c>
      <c r="I15" s="44">
        <f>+APU!G125</f>
        <v>6257542</v>
      </c>
      <c r="J15" s="45">
        <f>+ROUND(H15*I15,2)</f>
        <v>6257542</v>
      </c>
    </row>
    <row r="16" spans="2:10" ht="33" customHeight="1" x14ac:dyDescent="0.25">
      <c r="B16" s="69">
        <v>1.5</v>
      </c>
      <c r="C16" s="90" t="s">
        <v>67</v>
      </c>
      <c r="D16" s="91"/>
      <c r="E16" s="91"/>
      <c r="F16" s="92"/>
      <c r="G16" s="69" t="s">
        <v>61</v>
      </c>
      <c r="H16" s="69">
        <v>150</v>
      </c>
      <c r="I16" s="44">
        <f>+APU!G156</f>
        <v>46414</v>
      </c>
      <c r="J16" s="45">
        <f t="shared" si="0"/>
        <v>6962100</v>
      </c>
    </row>
    <row r="17" spans="2:10" ht="28.5" customHeight="1" x14ac:dyDescent="0.25">
      <c r="B17" s="70">
        <v>1.6</v>
      </c>
      <c r="C17" s="90" t="s">
        <v>68</v>
      </c>
      <c r="D17" s="91"/>
      <c r="E17" s="91"/>
      <c r="F17" s="92"/>
      <c r="G17" s="69" t="s">
        <v>61</v>
      </c>
      <c r="H17" s="69">
        <v>45</v>
      </c>
      <c r="I17" s="44">
        <f>+APU!G187</f>
        <v>26567</v>
      </c>
      <c r="J17" s="45">
        <f t="shared" si="0"/>
        <v>1195515</v>
      </c>
    </row>
    <row r="18" spans="2:10" ht="15" customHeight="1" x14ac:dyDescent="0.25">
      <c r="B18" s="70">
        <v>1.7</v>
      </c>
      <c r="C18" s="90" t="s">
        <v>69</v>
      </c>
      <c r="D18" s="91"/>
      <c r="E18" s="91"/>
      <c r="F18" s="92"/>
      <c r="G18" s="69" t="s">
        <v>59</v>
      </c>
      <c r="H18" s="69">
        <v>1</v>
      </c>
      <c r="I18" s="44">
        <f>+APU!G218</f>
        <v>6344637</v>
      </c>
      <c r="J18" s="45">
        <f t="shared" si="0"/>
        <v>6344637</v>
      </c>
    </row>
    <row r="19" spans="2:10" ht="33" customHeight="1" x14ac:dyDescent="0.25">
      <c r="B19" s="70">
        <v>1.8</v>
      </c>
      <c r="C19" s="90" t="s">
        <v>70</v>
      </c>
      <c r="D19" s="91"/>
      <c r="E19" s="91"/>
      <c r="F19" s="92"/>
      <c r="G19" s="69" t="s">
        <v>60</v>
      </c>
      <c r="H19" s="69">
        <v>130</v>
      </c>
      <c r="I19" s="44">
        <f>+APU!G249</f>
        <v>83420</v>
      </c>
      <c r="J19" s="45">
        <f t="shared" si="0"/>
        <v>10844600</v>
      </c>
    </row>
    <row r="20" spans="2:10" ht="29.25" customHeight="1" x14ac:dyDescent="0.25">
      <c r="B20" s="70">
        <v>1.9</v>
      </c>
      <c r="C20" s="90" t="s">
        <v>71</v>
      </c>
      <c r="D20" s="91"/>
      <c r="E20" s="91"/>
      <c r="F20" s="92"/>
      <c r="G20" s="69" t="s">
        <v>60</v>
      </c>
      <c r="H20" s="69">
        <v>85</v>
      </c>
      <c r="I20" s="44">
        <f>+APU!G280</f>
        <v>93199</v>
      </c>
      <c r="J20" s="45">
        <f t="shared" si="0"/>
        <v>7921915</v>
      </c>
    </row>
    <row r="21" spans="2:10" ht="15" customHeight="1" x14ac:dyDescent="0.25">
      <c r="B21" s="94" t="s">
        <v>7</v>
      </c>
      <c r="C21" s="95"/>
      <c r="D21" s="95"/>
      <c r="E21" s="95"/>
      <c r="F21" s="95"/>
      <c r="G21" s="95"/>
      <c r="H21" s="96"/>
      <c r="I21" s="2"/>
      <c r="J21" s="2">
        <f>SUM(J12:J20)</f>
        <v>46728971.960000001</v>
      </c>
    </row>
    <row r="22" spans="2:10" ht="15" customHeight="1" x14ac:dyDescent="0.25">
      <c r="B22" s="94" t="s">
        <v>73</v>
      </c>
      <c r="C22" s="95"/>
      <c r="D22" s="95"/>
      <c r="E22" s="95"/>
      <c r="F22" s="95"/>
      <c r="G22" s="95"/>
      <c r="H22" s="96"/>
      <c r="I22" s="4">
        <v>0.06</v>
      </c>
      <c r="J22" s="2">
        <f>J21*I22</f>
        <v>2803738.3175999997</v>
      </c>
    </row>
    <row r="23" spans="2:10" ht="15" customHeight="1" x14ac:dyDescent="0.25">
      <c r="B23" s="94" t="s">
        <v>54</v>
      </c>
      <c r="C23" s="95"/>
      <c r="D23" s="95"/>
      <c r="E23" s="95"/>
      <c r="F23" s="95"/>
      <c r="G23" s="95"/>
      <c r="H23" s="96"/>
      <c r="I23" s="4">
        <v>0.01</v>
      </c>
      <c r="J23" s="2">
        <f>ROUND(J21*1%,2)</f>
        <v>467289.72</v>
      </c>
    </row>
    <row r="24" spans="2:10" ht="15" customHeight="1" x14ac:dyDescent="0.25">
      <c r="B24" s="94" t="s">
        <v>8</v>
      </c>
      <c r="C24" s="95"/>
      <c r="D24" s="95"/>
      <c r="E24" s="95"/>
      <c r="F24" s="95"/>
      <c r="G24" s="95"/>
      <c r="H24" s="96"/>
      <c r="I24" s="3"/>
      <c r="J24" s="2">
        <f>J21+J22+J23</f>
        <v>49999999.997599997</v>
      </c>
    </row>
    <row r="25" spans="2:10" x14ac:dyDescent="0.25">
      <c r="D25" s="93"/>
      <c r="E25" s="93"/>
      <c r="F25" s="93"/>
    </row>
    <row r="26" spans="2:10" x14ac:dyDescent="0.25">
      <c r="D26" s="93"/>
      <c r="E26" s="93"/>
      <c r="F26" s="93"/>
    </row>
    <row r="27" spans="2:10" x14ac:dyDescent="0.25">
      <c r="D27" s="93"/>
      <c r="E27" s="93"/>
      <c r="F27" s="93"/>
    </row>
    <row r="28" spans="2:10" x14ac:dyDescent="0.25">
      <c r="D28" s="93"/>
      <c r="E28" s="93"/>
      <c r="F28" s="93"/>
    </row>
    <row r="29" spans="2:10" x14ac:dyDescent="0.25">
      <c r="D29" s="93"/>
      <c r="E29" s="93"/>
      <c r="F29" s="93"/>
    </row>
    <row r="30" spans="2:10" x14ac:dyDescent="0.25">
      <c r="D30" s="93"/>
      <c r="E30" s="93"/>
      <c r="F30" s="93"/>
    </row>
    <row r="31" spans="2:10" x14ac:dyDescent="0.25">
      <c r="D31" s="93"/>
      <c r="E31" s="93"/>
      <c r="F31" s="93"/>
    </row>
    <row r="32" spans="2:10" x14ac:dyDescent="0.25">
      <c r="D32" s="93"/>
      <c r="E32" s="93"/>
      <c r="F32" s="93"/>
    </row>
  </sheetData>
  <mergeCells count="26">
    <mergeCell ref="C17:F17"/>
    <mergeCell ref="C18:F18"/>
    <mergeCell ref="C12:F12"/>
    <mergeCell ref="C13:F13"/>
    <mergeCell ref="C14:F14"/>
    <mergeCell ref="C15:F15"/>
    <mergeCell ref="C16:F16"/>
    <mergeCell ref="B3:F8"/>
    <mergeCell ref="G3:J8"/>
    <mergeCell ref="B9:B10"/>
    <mergeCell ref="C9:J10"/>
    <mergeCell ref="C11:F11"/>
    <mergeCell ref="C19:F19"/>
    <mergeCell ref="C20:F20"/>
    <mergeCell ref="D32:F32"/>
    <mergeCell ref="D25:F25"/>
    <mergeCell ref="D26:F26"/>
    <mergeCell ref="D27:F27"/>
    <mergeCell ref="D28:F28"/>
    <mergeCell ref="D29:F29"/>
    <mergeCell ref="D30:F30"/>
    <mergeCell ref="D31:F31"/>
    <mergeCell ref="B24:H24"/>
    <mergeCell ref="B21:H21"/>
    <mergeCell ref="B22:H22"/>
    <mergeCell ref="B23:H2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1"/>
  <sheetViews>
    <sheetView workbookViewId="0">
      <selection activeCell="E279" sqref="E279:F279"/>
    </sheetView>
  </sheetViews>
  <sheetFormatPr baseColWidth="10" defaultRowHeight="15" x14ac:dyDescent="0.25"/>
  <cols>
    <col min="1" max="1" width="7" customWidth="1"/>
    <col min="3" max="3" width="33.28515625" customWidth="1"/>
    <col min="4" max="4" width="9.42578125" customWidth="1"/>
    <col min="5" max="5" width="12" customWidth="1"/>
    <col min="6" max="6" width="16.28515625" customWidth="1"/>
    <col min="7" max="7" width="15.7109375" customWidth="1"/>
  </cols>
  <sheetData>
    <row r="1" spans="1:7" ht="15.75" thickBot="1" x14ac:dyDescent="0.3"/>
    <row r="2" spans="1:7" x14ac:dyDescent="0.25">
      <c r="A2">
        <v>1</v>
      </c>
      <c r="B2" s="103"/>
      <c r="C2" s="105"/>
      <c r="D2" s="106"/>
      <c r="E2" s="106"/>
      <c r="F2" s="106"/>
      <c r="G2" s="109"/>
    </row>
    <row r="3" spans="1:7" x14ac:dyDescent="0.25">
      <c r="B3" s="104"/>
      <c r="C3" s="107"/>
      <c r="D3" s="108"/>
      <c r="E3" s="108"/>
      <c r="F3" s="108"/>
      <c r="G3" s="110"/>
    </row>
    <row r="4" spans="1:7" x14ac:dyDescent="0.25">
      <c r="B4" s="104"/>
      <c r="C4" s="107"/>
      <c r="D4" s="108"/>
      <c r="E4" s="108"/>
      <c r="F4" s="108"/>
      <c r="G4" s="110"/>
    </row>
    <row r="5" spans="1:7" x14ac:dyDescent="0.25">
      <c r="B5" s="104"/>
      <c r="C5" s="107"/>
      <c r="D5" s="108"/>
      <c r="E5" s="108"/>
      <c r="F5" s="108"/>
      <c r="G5" s="110"/>
    </row>
    <row r="6" spans="1:7" x14ac:dyDescent="0.25">
      <c r="B6" s="104"/>
      <c r="C6" s="111" t="s">
        <v>11</v>
      </c>
      <c r="D6" s="111"/>
      <c r="E6" s="111"/>
      <c r="F6" s="112"/>
      <c r="G6" s="110"/>
    </row>
    <row r="7" spans="1:7" x14ac:dyDescent="0.25">
      <c r="B7" s="104"/>
      <c r="C7" s="113"/>
      <c r="D7" s="113"/>
      <c r="E7" s="113"/>
      <c r="F7" s="114"/>
      <c r="G7" s="110"/>
    </row>
    <row r="8" spans="1:7" x14ac:dyDescent="0.25">
      <c r="B8" s="115" t="s">
        <v>12</v>
      </c>
      <c r="C8" s="116"/>
      <c r="D8" s="117"/>
      <c r="E8" s="117"/>
      <c r="F8" s="117"/>
      <c r="G8" s="118"/>
    </row>
    <row r="9" spans="1:7" ht="9.75" customHeight="1" x14ac:dyDescent="0.25">
      <c r="B9" s="115"/>
      <c r="C9" s="116"/>
      <c r="D9" s="113"/>
      <c r="E9" s="113"/>
      <c r="F9" s="113"/>
      <c r="G9" s="119"/>
    </row>
    <row r="10" spans="1:7" ht="16.5" customHeight="1" x14ac:dyDescent="0.25">
      <c r="B10" s="6" t="s">
        <v>13</v>
      </c>
      <c r="C10" s="7">
        <f>+MODELO!B12</f>
        <v>1.1000000000000001</v>
      </c>
      <c r="D10" s="130" t="str">
        <f>+MODELO!C12</f>
        <v>Desmonte de malla eslabonada en mal estado</v>
      </c>
      <c r="E10" s="131"/>
      <c r="F10" s="131"/>
      <c r="G10" s="132"/>
    </row>
    <row r="11" spans="1:7" x14ac:dyDescent="0.25">
      <c r="B11" s="8"/>
      <c r="C11" s="9"/>
      <c r="D11" s="133" t="s">
        <v>14</v>
      </c>
      <c r="E11" s="134"/>
      <c r="F11" s="135"/>
      <c r="G11" s="10" t="str">
        <f>+MODELO!G12</f>
        <v>M2</v>
      </c>
    </row>
    <row r="12" spans="1:7" x14ac:dyDescent="0.25">
      <c r="B12" s="120" t="s">
        <v>15</v>
      </c>
      <c r="C12" s="121"/>
      <c r="D12" s="11" t="s">
        <v>16</v>
      </c>
      <c r="E12" s="11" t="s">
        <v>3</v>
      </c>
      <c r="F12" s="12" t="s">
        <v>17</v>
      </c>
      <c r="G12" s="13" t="s">
        <v>18</v>
      </c>
    </row>
    <row r="13" spans="1:7" x14ac:dyDescent="0.25">
      <c r="B13" s="14">
        <v>1</v>
      </c>
      <c r="C13" s="15"/>
      <c r="D13" s="16"/>
      <c r="E13" s="17"/>
      <c r="F13" s="18"/>
      <c r="G13" s="19">
        <f>+ROUND(E13*F13,0)</f>
        <v>0</v>
      </c>
    </row>
    <row r="14" spans="1:7" x14ac:dyDescent="0.25">
      <c r="B14" s="14">
        <v>2</v>
      </c>
      <c r="C14" s="15"/>
      <c r="D14" s="16"/>
      <c r="E14" s="20"/>
      <c r="F14" s="21"/>
      <c r="G14" s="19">
        <f t="shared" ref="G14:G15" si="0">+ROUND(E14*F14,0)</f>
        <v>0</v>
      </c>
    </row>
    <row r="15" spans="1:7" x14ac:dyDescent="0.25">
      <c r="B15" s="14">
        <v>3</v>
      </c>
      <c r="C15" s="15"/>
      <c r="D15" s="16"/>
      <c r="E15" s="17"/>
      <c r="F15" s="17"/>
      <c r="G15" s="19">
        <f t="shared" si="0"/>
        <v>0</v>
      </c>
    </row>
    <row r="16" spans="1:7" x14ac:dyDescent="0.25">
      <c r="B16" s="127"/>
      <c r="C16" s="128"/>
      <c r="D16" s="128"/>
      <c r="E16" s="129" t="s">
        <v>19</v>
      </c>
      <c r="F16" s="129"/>
      <c r="G16" s="22">
        <f>SUM(G13:G15)</f>
        <v>0</v>
      </c>
    </row>
    <row r="17" spans="2:7" x14ac:dyDescent="0.25">
      <c r="B17" s="122"/>
      <c r="C17" s="123"/>
      <c r="D17" s="123"/>
      <c r="E17" s="123"/>
      <c r="F17" s="123"/>
      <c r="G17" s="136"/>
    </row>
    <row r="18" spans="2:7" x14ac:dyDescent="0.25">
      <c r="B18" s="126" t="s">
        <v>20</v>
      </c>
      <c r="C18" s="125"/>
      <c r="D18" s="11" t="str">
        <f>+D12</f>
        <v>UNIDAD</v>
      </c>
      <c r="E18" s="11" t="s">
        <v>3</v>
      </c>
      <c r="F18" s="12" t="str">
        <f>+F12</f>
        <v>VALOR UNITARIO</v>
      </c>
      <c r="G18" s="13" t="str">
        <f>+G12</f>
        <v>VALOR TOTAL</v>
      </c>
    </row>
    <row r="19" spans="2:7" x14ac:dyDescent="0.25">
      <c r="B19" s="14">
        <v>1</v>
      </c>
      <c r="C19" s="23" t="s">
        <v>21</v>
      </c>
      <c r="D19" s="23" t="s">
        <v>22</v>
      </c>
      <c r="E19" s="75">
        <v>0.8</v>
      </c>
      <c r="F19" s="74">
        <v>15821.081506849316</v>
      </c>
      <c r="G19" s="19">
        <f>+ROUND(E19*F19,0)</f>
        <v>12657</v>
      </c>
    </row>
    <row r="20" spans="2:7" x14ac:dyDescent="0.25">
      <c r="B20" s="71">
        <v>1</v>
      </c>
      <c r="C20" s="72" t="s">
        <v>24</v>
      </c>
      <c r="D20" s="34" t="s">
        <v>75</v>
      </c>
      <c r="E20" s="27">
        <v>2</v>
      </c>
      <c r="F20" s="82">
        <v>1139</v>
      </c>
      <c r="G20" s="19">
        <f>+ROUND(E20*F20,0)</f>
        <v>2278</v>
      </c>
    </row>
    <row r="21" spans="2:7" x14ac:dyDescent="0.25">
      <c r="B21" s="127"/>
      <c r="C21" s="128"/>
      <c r="D21" s="128"/>
      <c r="E21" s="129" t="s">
        <v>23</v>
      </c>
      <c r="F21" s="129"/>
      <c r="G21" s="22">
        <f>G19+G20</f>
        <v>14935</v>
      </c>
    </row>
    <row r="22" spans="2:7" x14ac:dyDescent="0.25">
      <c r="B22" s="29"/>
      <c r="C22" s="30"/>
      <c r="D22" s="30"/>
      <c r="E22" s="31"/>
      <c r="F22" s="31"/>
      <c r="G22" s="32"/>
    </row>
    <row r="23" spans="2:7" x14ac:dyDescent="0.25">
      <c r="B23" s="126" t="s">
        <v>24</v>
      </c>
      <c r="C23" s="125"/>
      <c r="D23" s="11" t="s">
        <v>25</v>
      </c>
      <c r="E23" s="11" t="s">
        <v>26</v>
      </c>
      <c r="F23" s="11" t="s">
        <v>27</v>
      </c>
      <c r="G23" s="33" t="s">
        <v>18</v>
      </c>
    </row>
    <row r="24" spans="2:7" x14ac:dyDescent="0.25">
      <c r="B24" s="14">
        <v>1</v>
      </c>
      <c r="C24" s="23"/>
      <c r="D24" s="34"/>
      <c r="E24" s="27"/>
      <c r="F24" s="27"/>
      <c r="G24" s="19">
        <f>+ROUND(E24*F24,0)</f>
        <v>0</v>
      </c>
    </row>
    <row r="25" spans="2:7" x14ac:dyDescent="0.25">
      <c r="B25" s="137"/>
      <c r="C25" s="138"/>
      <c r="D25" s="139"/>
      <c r="E25" s="124" t="s">
        <v>28</v>
      </c>
      <c r="F25" s="125"/>
      <c r="G25" s="35">
        <f>SUM(G24)</f>
        <v>0</v>
      </c>
    </row>
    <row r="26" spans="2:7" x14ac:dyDescent="0.25">
      <c r="B26" s="29"/>
      <c r="C26" s="30"/>
      <c r="D26" s="30"/>
      <c r="E26" s="31"/>
      <c r="F26" s="31"/>
      <c r="G26" s="32"/>
    </row>
    <row r="27" spans="2:7" x14ac:dyDescent="0.25">
      <c r="B27" s="120" t="s">
        <v>29</v>
      </c>
      <c r="C27" s="121"/>
      <c r="D27" s="11" t="str">
        <f>+D18</f>
        <v>UNIDAD</v>
      </c>
      <c r="E27" s="11" t="s">
        <v>3</v>
      </c>
      <c r="F27" s="11" t="s">
        <v>30</v>
      </c>
      <c r="G27" s="13" t="str">
        <f>+G18</f>
        <v>VALOR TOTAL</v>
      </c>
    </row>
    <row r="28" spans="2:7" x14ac:dyDescent="0.25">
      <c r="B28" s="14">
        <v>1</v>
      </c>
      <c r="C28" s="36" t="s">
        <v>31</v>
      </c>
      <c r="D28" s="37" t="s">
        <v>32</v>
      </c>
      <c r="E28" s="76">
        <v>1</v>
      </c>
      <c r="F28" s="73">
        <f>VLOOKUP(C28,[1]INSUMOS!$B$8:$D$1000,3,FALSE)</f>
        <v>28765.602739726026</v>
      </c>
      <c r="G28" s="19">
        <f>+ROUND(E28*F28,0)</f>
        <v>28766</v>
      </c>
    </row>
    <row r="29" spans="2:7" x14ac:dyDescent="0.25">
      <c r="B29" s="122"/>
      <c r="C29" s="123"/>
      <c r="D29" s="123"/>
      <c r="E29" s="124" t="s">
        <v>33</v>
      </c>
      <c r="F29" s="125"/>
      <c r="G29" s="22">
        <f>ROUND(G28,0)</f>
        <v>28766</v>
      </c>
    </row>
    <row r="30" spans="2:7" x14ac:dyDescent="0.25">
      <c r="B30" s="29"/>
      <c r="C30" s="30"/>
      <c r="D30" s="30"/>
      <c r="E30" s="124" t="s">
        <v>34</v>
      </c>
      <c r="F30" s="125"/>
      <c r="G30" s="22">
        <f>ROUND(G16+G21+G29+G25,0)</f>
        <v>43701</v>
      </c>
    </row>
    <row r="31" spans="2:7" ht="15.75" thickBot="1" x14ac:dyDescent="0.3">
      <c r="B31" s="39"/>
      <c r="C31" s="40"/>
      <c r="D31" s="40"/>
      <c r="E31" s="41"/>
      <c r="F31" s="41"/>
      <c r="G31" s="42"/>
    </row>
    <row r="32" spans="2:7" ht="15.75" thickBot="1" x14ac:dyDescent="0.3"/>
    <row r="33" spans="1:7" x14ac:dyDescent="0.25">
      <c r="A33">
        <v>2</v>
      </c>
      <c r="B33" s="103"/>
      <c r="C33" s="105"/>
      <c r="D33" s="106"/>
      <c r="E33" s="106"/>
      <c r="F33" s="106"/>
      <c r="G33" s="109"/>
    </row>
    <row r="34" spans="1:7" x14ac:dyDescent="0.25">
      <c r="B34" s="104"/>
      <c r="C34" s="107"/>
      <c r="D34" s="108"/>
      <c r="E34" s="108"/>
      <c r="F34" s="108"/>
      <c r="G34" s="110"/>
    </row>
    <row r="35" spans="1:7" x14ac:dyDescent="0.25">
      <c r="B35" s="104"/>
      <c r="C35" s="107"/>
      <c r="D35" s="108"/>
      <c r="E35" s="108"/>
      <c r="F35" s="108"/>
      <c r="G35" s="110"/>
    </row>
    <row r="36" spans="1:7" x14ac:dyDescent="0.25">
      <c r="B36" s="104"/>
      <c r="C36" s="107"/>
      <c r="D36" s="108"/>
      <c r="E36" s="108"/>
      <c r="F36" s="108"/>
      <c r="G36" s="110"/>
    </row>
    <row r="37" spans="1:7" x14ac:dyDescent="0.25">
      <c r="B37" s="104"/>
      <c r="C37" s="111" t="s">
        <v>11</v>
      </c>
      <c r="D37" s="111"/>
      <c r="E37" s="111"/>
      <c r="F37" s="112"/>
      <c r="G37" s="110"/>
    </row>
    <row r="38" spans="1:7" x14ac:dyDescent="0.25">
      <c r="B38" s="104"/>
      <c r="C38" s="113"/>
      <c r="D38" s="113"/>
      <c r="E38" s="113"/>
      <c r="F38" s="114"/>
      <c r="G38" s="110"/>
    </row>
    <row r="39" spans="1:7" ht="12.75" customHeight="1" x14ac:dyDescent="0.25">
      <c r="B39" s="115" t="s">
        <v>12</v>
      </c>
      <c r="C39" s="116"/>
      <c r="D39" s="117"/>
      <c r="E39" s="117"/>
      <c r="F39" s="117"/>
      <c r="G39" s="118"/>
    </row>
    <row r="40" spans="1:7" ht="9.75" customHeight="1" x14ac:dyDescent="0.25">
      <c r="B40" s="115"/>
      <c r="C40" s="116"/>
      <c r="D40" s="113"/>
      <c r="E40" s="113"/>
      <c r="F40" s="113"/>
      <c r="G40" s="119"/>
    </row>
    <row r="41" spans="1:7" ht="15.75" customHeight="1" x14ac:dyDescent="0.25">
      <c r="B41" s="6" t="s">
        <v>13</v>
      </c>
      <c r="C41" s="7">
        <f>+MODELO!B13</f>
        <v>1.2</v>
      </c>
      <c r="D41" s="130" t="str">
        <f>+MODELO!C13</f>
        <v xml:space="preserve">Demolicion de columneta </v>
      </c>
      <c r="E41" s="131"/>
      <c r="F41" s="131"/>
      <c r="G41" s="132"/>
    </row>
    <row r="42" spans="1:7" x14ac:dyDescent="0.25">
      <c r="B42" s="8"/>
      <c r="C42" s="9"/>
      <c r="D42" s="133" t="s">
        <v>14</v>
      </c>
      <c r="E42" s="134"/>
      <c r="F42" s="135"/>
      <c r="G42" s="10" t="str">
        <f>+MODELO!G13</f>
        <v>UN</v>
      </c>
    </row>
    <row r="43" spans="1:7" x14ac:dyDescent="0.25">
      <c r="B43" s="120" t="s">
        <v>15</v>
      </c>
      <c r="C43" s="121"/>
      <c r="D43" s="11" t="s">
        <v>16</v>
      </c>
      <c r="E43" s="11" t="s">
        <v>3</v>
      </c>
      <c r="F43" s="12" t="s">
        <v>17</v>
      </c>
      <c r="G43" s="13" t="s">
        <v>18</v>
      </c>
    </row>
    <row r="44" spans="1:7" x14ac:dyDescent="0.25">
      <c r="B44" s="14">
        <v>1</v>
      </c>
      <c r="C44" s="15"/>
      <c r="D44" s="16"/>
      <c r="E44" s="17"/>
      <c r="F44" s="18"/>
      <c r="G44" s="19">
        <f>+ROUND(E44*F44,0)</f>
        <v>0</v>
      </c>
    </row>
    <row r="45" spans="1:7" x14ac:dyDescent="0.25">
      <c r="B45" s="14">
        <v>2</v>
      </c>
      <c r="C45" s="15"/>
      <c r="D45" s="16"/>
      <c r="E45" s="20"/>
      <c r="F45" s="21"/>
      <c r="G45" s="19">
        <f>+ROUND(E45*F45,0)</f>
        <v>0</v>
      </c>
    </row>
    <row r="46" spans="1:7" x14ac:dyDescent="0.25">
      <c r="B46" s="14"/>
      <c r="C46" s="15"/>
      <c r="D46" s="16"/>
      <c r="E46" s="17"/>
      <c r="F46" s="17"/>
      <c r="G46" s="19"/>
    </row>
    <row r="47" spans="1:7" x14ac:dyDescent="0.25">
      <c r="B47" s="127"/>
      <c r="C47" s="128"/>
      <c r="D47" s="128"/>
      <c r="E47" s="129" t="s">
        <v>19</v>
      </c>
      <c r="F47" s="129"/>
      <c r="G47" s="22">
        <f>SUM(G44:G46)</f>
        <v>0</v>
      </c>
    </row>
    <row r="48" spans="1:7" x14ac:dyDescent="0.25">
      <c r="B48" s="122"/>
      <c r="C48" s="123"/>
      <c r="D48" s="123"/>
      <c r="E48" s="123"/>
      <c r="F48" s="123"/>
      <c r="G48" s="136"/>
    </row>
    <row r="49" spans="1:10" x14ac:dyDescent="0.25">
      <c r="B49" s="126" t="s">
        <v>20</v>
      </c>
      <c r="C49" s="125"/>
      <c r="D49" s="11" t="str">
        <f>+D43</f>
        <v>UNIDAD</v>
      </c>
      <c r="E49" s="11" t="s">
        <v>3</v>
      </c>
      <c r="F49" s="12" t="str">
        <f>+F43</f>
        <v>VALOR UNITARIO</v>
      </c>
      <c r="G49" s="13" t="str">
        <f>+G43</f>
        <v>VALOR TOTAL</v>
      </c>
    </row>
    <row r="50" spans="1:10" x14ac:dyDescent="0.25">
      <c r="B50" s="14">
        <v>1</v>
      </c>
      <c r="C50" s="23" t="s">
        <v>35</v>
      </c>
      <c r="D50" s="23" t="s">
        <v>22</v>
      </c>
      <c r="E50" s="77">
        <v>0.15</v>
      </c>
      <c r="F50" s="74">
        <v>7191.4006849315065</v>
      </c>
      <c r="G50" s="19">
        <f>+ROUND(F50*E50,0)</f>
        <v>1079</v>
      </c>
    </row>
    <row r="51" spans="1:10" x14ac:dyDescent="0.25">
      <c r="B51" s="14">
        <v>2</v>
      </c>
      <c r="C51" s="25"/>
      <c r="D51" s="26"/>
      <c r="E51" s="27"/>
      <c r="F51" s="28"/>
      <c r="G51" s="19">
        <f>+ROUND(E51*F51,0)</f>
        <v>0</v>
      </c>
    </row>
    <row r="52" spans="1:10" x14ac:dyDescent="0.25">
      <c r="B52" s="127"/>
      <c r="C52" s="128"/>
      <c r="D52" s="128"/>
      <c r="E52" s="129" t="s">
        <v>23</v>
      </c>
      <c r="F52" s="129"/>
      <c r="G52" s="22">
        <f>G50+G51</f>
        <v>1079</v>
      </c>
    </row>
    <row r="53" spans="1:10" x14ac:dyDescent="0.25">
      <c r="B53" s="29"/>
      <c r="C53" s="30"/>
      <c r="D53" s="30"/>
      <c r="E53" s="31"/>
      <c r="F53" s="31"/>
      <c r="G53" s="32"/>
    </row>
    <row r="54" spans="1:10" x14ac:dyDescent="0.25">
      <c r="B54" s="126" t="s">
        <v>24</v>
      </c>
      <c r="C54" s="125"/>
      <c r="D54" s="11" t="s">
        <v>25</v>
      </c>
      <c r="E54" s="11" t="s">
        <v>26</v>
      </c>
      <c r="F54" s="11" t="s">
        <v>27</v>
      </c>
      <c r="G54" s="33" t="s">
        <v>18</v>
      </c>
      <c r="J54" s="78"/>
    </row>
    <row r="55" spans="1:10" x14ac:dyDescent="0.25">
      <c r="B55" s="14">
        <v>1</v>
      </c>
      <c r="C55" s="23"/>
      <c r="D55" s="34"/>
      <c r="E55" s="27"/>
      <c r="F55" s="27"/>
      <c r="G55" s="19">
        <f>+ROUND(E55*F55*D55,0)</f>
        <v>0</v>
      </c>
    </row>
    <row r="56" spans="1:10" x14ac:dyDescent="0.25">
      <c r="B56" s="137"/>
      <c r="C56" s="138"/>
      <c r="D56" s="139"/>
      <c r="E56" s="124" t="s">
        <v>28</v>
      </c>
      <c r="F56" s="125"/>
      <c r="G56" s="35">
        <f>SUM(G55)</f>
        <v>0</v>
      </c>
    </row>
    <row r="57" spans="1:10" x14ac:dyDescent="0.25">
      <c r="B57" s="29"/>
      <c r="C57" s="30"/>
      <c r="D57" s="30"/>
      <c r="E57" s="31"/>
      <c r="F57" s="31"/>
      <c r="G57" s="32"/>
    </row>
    <row r="58" spans="1:10" x14ac:dyDescent="0.25">
      <c r="B58" s="120" t="s">
        <v>29</v>
      </c>
      <c r="C58" s="121"/>
      <c r="D58" s="11" t="str">
        <f>+D49</f>
        <v>UNIDAD</v>
      </c>
      <c r="E58" s="11" t="s">
        <v>3</v>
      </c>
      <c r="F58" s="11" t="s">
        <v>30</v>
      </c>
      <c r="G58" s="13" t="str">
        <f>+G49</f>
        <v>VALOR TOTAL</v>
      </c>
    </row>
    <row r="59" spans="1:10" x14ac:dyDescent="0.25">
      <c r="B59" s="14">
        <v>1</v>
      </c>
      <c r="C59" s="36" t="s">
        <v>31</v>
      </c>
      <c r="D59" s="37" t="s">
        <v>32</v>
      </c>
      <c r="E59" s="76">
        <v>0.6</v>
      </c>
      <c r="F59" s="73">
        <v>28765.602739726026</v>
      </c>
      <c r="G59" s="19">
        <f>+ROUND(E59*F59,0)</f>
        <v>17259</v>
      </c>
    </row>
    <row r="60" spans="1:10" x14ac:dyDescent="0.25">
      <c r="B60" s="122"/>
      <c r="C60" s="123"/>
      <c r="D60" s="123"/>
      <c r="E60" s="124" t="s">
        <v>33</v>
      </c>
      <c r="F60" s="125"/>
      <c r="G60" s="22">
        <f>ROUND(G59,0)</f>
        <v>17259</v>
      </c>
    </row>
    <row r="61" spans="1:10" x14ac:dyDescent="0.25">
      <c r="B61" s="29"/>
      <c r="C61" s="30"/>
      <c r="D61" s="30"/>
      <c r="E61" s="124" t="s">
        <v>34</v>
      </c>
      <c r="F61" s="125"/>
      <c r="G61" s="79">
        <f>ROUND(G47+G52+G60+G56,0)</f>
        <v>18338</v>
      </c>
    </row>
    <row r="62" spans="1:10" ht="15.75" thickBot="1" x14ac:dyDescent="0.3">
      <c r="B62" s="39"/>
      <c r="C62" s="40"/>
      <c r="D62" s="40"/>
      <c r="E62" s="41"/>
      <c r="F62" s="41"/>
      <c r="G62" s="42"/>
    </row>
    <row r="63" spans="1:10" ht="15.75" thickBot="1" x14ac:dyDescent="0.3"/>
    <row r="64" spans="1:10" x14ac:dyDescent="0.25">
      <c r="A64">
        <v>3</v>
      </c>
      <c r="B64" s="103"/>
      <c r="C64" s="105"/>
      <c r="D64" s="106"/>
      <c r="E64" s="106"/>
      <c r="F64" s="106"/>
      <c r="G64" s="109"/>
    </row>
    <row r="65" spans="2:7" x14ac:dyDescent="0.25">
      <c r="B65" s="104"/>
      <c r="C65" s="107"/>
      <c r="D65" s="108"/>
      <c r="E65" s="108"/>
      <c r="F65" s="108"/>
      <c r="G65" s="110"/>
    </row>
    <row r="66" spans="2:7" x14ac:dyDescent="0.25">
      <c r="B66" s="104"/>
      <c r="C66" s="107"/>
      <c r="D66" s="108"/>
      <c r="E66" s="108"/>
      <c r="F66" s="108"/>
      <c r="G66" s="110"/>
    </row>
    <row r="67" spans="2:7" x14ac:dyDescent="0.25">
      <c r="B67" s="104"/>
      <c r="C67" s="107"/>
      <c r="D67" s="108"/>
      <c r="E67" s="108"/>
      <c r="F67" s="108"/>
      <c r="G67" s="110"/>
    </row>
    <row r="68" spans="2:7" x14ac:dyDescent="0.25">
      <c r="B68" s="104"/>
      <c r="C68" s="111" t="s">
        <v>11</v>
      </c>
      <c r="D68" s="111"/>
      <c r="E68" s="111"/>
      <c r="F68" s="112"/>
      <c r="G68" s="110"/>
    </row>
    <row r="69" spans="2:7" x14ac:dyDescent="0.25">
      <c r="B69" s="104"/>
      <c r="C69" s="113"/>
      <c r="D69" s="113"/>
      <c r="E69" s="113"/>
      <c r="F69" s="114"/>
      <c r="G69" s="110"/>
    </row>
    <row r="70" spans="2:7" x14ac:dyDescent="0.25">
      <c r="B70" s="115" t="s">
        <v>12</v>
      </c>
      <c r="C70" s="116"/>
      <c r="D70" s="117"/>
      <c r="E70" s="117"/>
      <c r="F70" s="117"/>
      <c r="G70" s="118"/>
    </row>
    <row r="71" spans="2:7" x14ac:dyDescent="0.25">
      <c r="B71" s="115"/>
      <c r="C71" s="116"/>
      <c r="D71" s="113"/>
      <c r="E71" s="113"/>
      <c r="F71" s="113"/>
      <c r="G71" s="119"/>
    </row>
    <row r="72" spans="2:7" x14ac:dyDescent="0.25">
      <c r="B72" s="6" t="s">
        <v>13</v>
      </c>
      <c r="C72" s="7">
        <f>+MODELO!B14</f>
        <v>1.3</v>
      </c>
      <c r="D72" s="130" t="str">
        <f>+MODELO!C14</f>
        <v>Desmonte de parque infantil en mal estado</v>
      </c>
      <c r="E72" s="131"/>
      <c r="F72" s="131"/>
      <c r="G72" s="132"/>
    </row>
    <row r="73" spans="2:7" x14ac:dyDescent="0.25">
      <c r="B73" s="8"/>
      <c r="C73" s="9"/>
      <c r="D73" s="133" t="s">
        <v>14</v>
      </c>
      <c r="E73" s="134"/>
      <c r="F73" s="135"/>
      <c r="G73" s="10" t="str">
        <f>+MODELO!G14</f>
        <v>UN</v>
      </c>
    </row>
    <row r="74" spans="2:7" x14ac:dyDescent="0.25">
      <c r="B74" s="120" t="s">
        <v>15</v>
      </c>
      <c r="C74" s="121"/>
      <c r="D74" s="11" t="s">
        <v>16</v>
      </c>
      <c r="E74" s="11" t="s">
        <v>3</v>
      </c>
      <c r="F74" s="12" t="s">
        <v>17</v>
      </c>
      <c r="G74" s="13" t="s">
        <v>18</v>
      </c>
    </row>
    <row r="75" spans="2:7" x14ac:dyDescent="0.25">
      <c r="B75" s="14">
        <v>1</v>
      </c>
      <c r="C75" s="15" t="s">
        <v>87</v>
      </c>
      <c r="D75" s="16" t="s">
        <v>88</v>
      </c>
      <c r="E75" s="17">
        <v>6</v>
      </c>
      <c r="F75" s="18">
        <v>2618</v>
      </c>
      <c r="G75" s="19">
        <f>F75*E75</f>
        <v>15708</v>
      </c>
    </row>
    <row r="76" spans="2:7" x14ac:dyDescent="0.25">
      <c r="B76" s="14"/>
      <c r="C76" s="15"/>
      <c r="D76" s="16"/>
      <c r="E76" s="20"/>
      <c r="F76" s="21"/>
      <c r="G76" s="19"/>
    </row>
    <row r="77" spans="2:7" x14ac:dyDescent="0.25">
      <c r="B77" s="14"/>
      <c r="C77" s="15"/>
      <c r="D77" s="16"/>
      <c r="E77" s="17"/>
      <c r="F77" s="17"/>
      <c r="G77" s="19"/>
    </row>
    <row r="78" spans="2:7" x14ac:dyDescent="0.25">
      <c r="B78" s="127"/>
      <c r="C78" s="128"/>
      <c r="D78" s="128"/>
      <c r="E78" s="129" t="s">
        <v>19</v>
      </c>
      <c r="F78" s="129"/>
      <c r="G78" s="22">
        <f>SUM(G75:G77)</f>
        <v>15708</v>
      </c>
    </row>
    <row r="79" spans="2:7" x14ac:dyDescent="0.25">
      <c r="B79" s="122"/>
      <c r="C79" s="123"/>
      <c r="D79" s="123"/>
      <c r="E79" s="123"/>
      <c r="F79" s="123"/>
      <c r="G79" s="136"/>
    </row>
    <row r="80" spans="2:7" x14ac:dyDescent="0.25">
      <c r="B80" s="126" t="s">
        <v>20</v>
      </c>
      <c r="C80" s="125"/>
      <c r="D80" s="11" t="str">
        <f>+D74</f>
        <v>UNIDAD</v>
      </c>
      <c r="E80" s="11" t="s">
        <v>3</v>
      </c>
      <c r="F80" s="12" t="str">
        <f>+F74</f>
        <v>VALOR UNITARIO</v>
      </c>
      <c r="G80" s="13" t="str">
        <f>+G74</f>
        <v>VALOR TOTAL</v>
      </c>
    </row>
    <row r="81" spans="1:12" x14ac:dyDescent="0.25">
      <c r="B81" s="14"/>
      <c r="C81" s="23"/>
      <c r="D81" s="23"/>
      <c r="E81" s="43"/>
      <c r="F81" s="18"/>
      <c r="G81" s="19"/>
    </row>
    <row r="82" spans="1:12" x14ac:dyDescent="0.25">
      <c r="B82" s="14">
        <v>1</v>
      </c>
      <c r="C82" s="25" t="s">
        <v>35</v>
      </c>
      <c r="D82" s="26" t="s">
        <v>22</v>
      </c>
      <c r="E82" s="27">
        <v>0.8</v>
      </c>
      <c r="F82" s="73">
        <v>56955.893424657537</v>
      </c>
      <c r="G82" s="19">
        <f>+ROUND(E82*F82,0)</f>
        <v>45565</v>
      </c>
    </row>
    <row r="83" spans="1:12" x14ac:dyDescent="0.25">
      <c r="B83" s="127"/>
      <c r="C83" s="128"/>
      <c r="D83" s="128"/>
      <c r="E83" s="129" t="s">
        <v>23</v>
      </c>
      <c r="F83" s="129"/>
      <c r="G83" s="22">
        <f>G81+G82</f>
        <v>45565</v>
      </c>
    </row>
    <row r="84" spans="1:12" x14ac:dyDescent="0.25">
      <c r="B84" s="29"/>
      <c r="C84" s="30"/>
      <c r="D84" s="30"/>
      <c r="E84" s="31"/>
      <c r="F84" s="31"/>
      <c r="G84" s="32"/>
    </row>
    <row r="85" spans="1:12" x14ac:dyDescent="0.25">
      <c r="B85" s="126" t="s">
        <v>24</v>
      </c>
      <c r="C85" s="125"/>
      <c r="D85" s="11" t="s">
        <v>25</v>
      </c>
      <c r="E85" s="11" t="s">
        <v>26</v>
      </c>
      <c r="F85" s="11" t="s">
        <v>27</v>
      </c>
      <c r="G85" s="33" t="s">
        <v>18</v>
      </c>
    </row>
    <row r="86" spans="1:12" x14ac:dyDescent="0.25">
      <c r="B86" s="14">
        <v>1</v>
      </c>
      <c r="C86" s="72" t="s">
        <v>74</v>
      </c>
      <c r="D86" s="34" t="s">
        <v>75</v>
      </c>
      <c r="E86" s="27">
        <v>3</v>
      </c>
      <c r="F86" s="27">
        <v>52188.917653608099</v>
      </c>
      <c r="G86" s="19">
        <f>+ROUND(E86*F86,0)</f>
        <v>156567</v>
      </c>
    </row>
    <row r="87" spans="1:12" x14ac:dyDescent="0.25">
      <c r="B87" s="137"/>
      <c r="C87" s="138"/>
      <c r="D87" s="139"/>
      <c r="E87" s="124" t="s">
        <v>28</v>
      </c>
      <c r="F87" s="125"/>
      <c r="G87" s="35">
        <f>SUM(G86)</f>
        <v>156567</v>
      </c>
    </row>
    <row r="88" spans="1:12" x14ac:dyDescent="0.25">
      <c r="B88" s="29"/>
      <c r="C88" s="30"/>
      <c r="D88" s="30"/>
      <c r="E88" s="31"/>
      <c r="F88" s="31"/>
      <c r="G88" s="32"/>
    </row>
    <row r="89" spans="1:12" x14ac:dyDescent="0.25">
      <c r="B89" s="120" t="s">
        <v>29</v>
      </c>
      <c r="C89" s="121"/>
      <c r="D89" s="11" t="str">
        <f>+D80</f>
        <v>UNIDAD</v>
      </c>
      <c r="E89" s="11" t="s">
        <v>3</v>
      </c>
      <c r="F89" s="11" t="s">
        <v>30</v>
      </c>
      <c r="G89" s="13" t="str">
        <f>+G80</f>
        <v>VALOR TOTAL</v>
      </c>
    </row>
    <row r="90" spans="1:12" x14ac:dyDescent="0.25">
      <c r="B90" s="14">
        <v>1</v>
      </c>
      <c r="C90" s="36" t="s">
        <v>31</v>
      </c>
      <c r="D90" s="37" t="s">
        <v>32</v>
      </c>
      <c r="E90" s="38">
        <v>2</v>
      </c>
      <c r="F90" s="28">
        <v>58765.599999999999</v>
      </c>
      <c r="G90" s="19">
        <f>+ROUND(E90*F90,0)</f>
        <v>117531</v>
      </c>
    </row>
    <row r="91" spans="1:12" x14ac:dyDescent="0.25">
      <c r="B91" s="122"/>
      <c r="C91" s="123"/>
      <c r="D91" s="123"/>
      <c r="E91" s="124" t="s">
        <v>33</v>
      </c>
      <c r="F91" s="125"/>
      <c r="G91" s="22">
        <f>ROUND(G90,0)</f>
        <v>117531</v>
      </c>
    </row>
    <row r="92" spans="1:12" x14ac:dyDescent="0.25">
      <c r="B92" s="29"/>
      <c r="C92" s="30"/>
      <c r="D92" s="30"/>
      <c r="E92" s="124" t="s">
        <v>34</v>
      </c>
      <c r="F92" s="125"/>
      <c r="G92" s="79">
        <f>ROUND(G78+G83+G91+G87,0)</f>
        <v>335371</v>
      </c>
    </row>
    <row r="93" spans="1:12" ht="15.75" thickBot="1" x14ac:dyDescent="0.3">
      <c r="B93" s="39"/>
      <c r="C93" s="40"/>
      <c r="D93" s="40"/>
      <c r="E93" s="41"/>
      <c r="F93" s="41"/>
      <c r="G93" s="42"/>
    </row>
    <row r="94" spans="1:12" ht="15.75" thickBot="1" x14ac:dyDescent="0.3"/>
    <row r="95" spans="1:12" x14ac:dyDescent="0.25">
      <c r="A95">
        <v>4</v>
      </c>
      <c r="B95" s="103"/>
      <c r="C95" s="105"/>
      <c r="D95" s="106"/>
      <c r="E95" s="106"/>
      <c r="F95" s="106"/>
      <c r="G95" s="109"/>
      <c r="H95" s="5"/>
      <c r="I95" s="5"/>
      <c r="J95" s="5"/>
      <c r="K95" s="5"/>
      <c r="L95" s="5"/>
    </row>
    <row r="96" spans="1:12" x14ac:dyDescent="0.25">
      <c r="B96" s="104"/>
      <c r="C96" s="107"/>
      <c r="D96" s="108"/>
      <c r="E96" s="108"/>
      <c r="F96" s="108"/>
      <c r="G96" s="110"/>
      <c r="H96" s="5"/>
      <c r="I96" s="5"/>
      <c r="J96" s="5"/>
      <c r="K96" s="5"/>
      <c r="L96" s="5"/>
    </row>
    <row r="97" spans="2:12" x14ac:dyDescent="0.25">
      <c r="B97" s="104"/>
      <c r="C97" s="107"/>
      <c r="D97" s="108"/>
      <c r="E97" s="108"/>
      <c r="F97" s="108"/>
      <c r="G97" s="110"/>
      <c r="H97" s="5"/>
      <c r="I97" s="5"/>
      <c r="J97" s="5"/>
      <c r="K97" s="5"/>
      <c r="L97" s="5"/>
    </row>
    <row r="98" spans="2:12" x14ac:dyDescent="0.25">
      <c r="B98" s="104"/>
      <c r="C98" s="107"/>
      <c r="D98" s="108"/>
      <c r="E98" s="108"/>
      <c r="F98" s="108"/>
      <c r="G98" s="110"/>
      <c r="H98" s="5"/>
      <c r="I98" s="5"/>
      <c r="J98" s="5"/>
      <c r="K98" s="5"/>
      <c r="L98" s="5"/>
    </row>
    <row r="99" spans="2:12" x14ac:dyDescent="0.25">
      <c r="B99" s="104"/>
      <c r="C99" s="111" t="s">
        <v>11</v>
      </c>
      <c r="D99" s="111"/>
      <c r="E99" s="111"/>
      <c r="F99" s="112"/>
      <c r="G99" s="110"/>
      <c r="H99" s="5"/>
      <c r="I99" s="5"/>
      <c r="J99" s="5"/>
      <c r="K99" s="5"/>
      <c r="L99" s="5"/>
    </row>
    <row r="100" spans="2:12" x14ac:dyDescent="0.25">
      <c r="B100" s="104"/>
      <c r="C100" s="113"/>
      <c r="D100" s="113"/>
      <c r="E100" s="113"/>
      <c r="F100" s="114"/>
      <c r="G100" s="110"/>
      <c r="H100" s="5"/>
      <c r="I100" s="5"/>
      <c r="J100" s="5"/>
      <c r="K100" s="5"/>
      <c r="L100" s="5"/>
    </row>
    <row r="101" spans="2:12" x14ac:dyDescent="0.25">
      <c r="B101" s="115" t="s">
        <v>12</v>
      </c>
      <c r="C101" s="116"/>
      <c r="D101" s="117"/>
      <c r="E101" s="117"/>
      <c r="F101" s="117"/>
      <c r="G101" s="118"/>
      <c r="H101" s="5"/>
      <c r="I101" s="5"/>
      <c r="J101" s="5"/>
      <c r="K101" s="5"/>
      <c r="L101" s="5"/>
    </row>
    <row r="102" spans="2:12" x14ac:dyDescent="0.25">
      <c r="B102" s="115"/>
      <c r="C102" s="116"/>
      <c r="D102" s="113"/>
      <c r="E102" s="113"/>
      <c r="F102" s="113"/>
      <c r="G102" s="119"/>
      <c r="H102" s="5"/>
      <c r="I102" s="5"/>
      <c r="J102" s="5"/>
      <c r="K102" s="5"/>
      <c r="L102" s="5"/>
    </row>
    <row r="103" spans="2:12" ht="28.5" customHeight="1" x14ac:dyDescent="0.25">
      <c r="B103" s="6" t="s">
        <v>13</v>
      </c>
      <c r="C103" s="7">
        <f>+MODELO!B15</f>
        <v>1.4</v>
      </c>
      <c r="D103" s="130" t="str">
        <f>+MODELO!C15</f>
        <v xml:space="preserve">Mantenimiento de 11 bisaludables incluyew desmonte, mantenimiento, cambio de balinera, pintura y reinstalacion </v>
      </c>
      <c r="E103" s="131"/>
      <c r="F103" s="131"/>
      <c r="G103" s="132"/>
      <c r="H103" s="5"/>
      <c r="I103" s="5"/>
      <c r="J103" s="5"/>
      <c r="K103" s="5"/>
      <c r="L103" s="5"/>
    </row>
    <row r="104" spans="2:12" x14ac:dyDescent="0.25">
      <c r="B104" s="8"/>
      <c r="C104" s="9"/>
      <c r="D104" s="133" t="s">
        <v>14</v>
      </c>
      <c r="E104" s="134"/>
      <c r="F104" s="135"/>
      <c r="G104" s="10" t="str">
        <f>+MODELO!G15</f>
        <v>GL</v>
      </c>
      <c r="H104" s="5"/>
      <c r="I104" s="5"/>
      <c r="J104" s="5"/>
      <c r="K104" s="5"/>
      <c r="L104" s="5"/>
    </row>
    <row r="105" spans="2:12" x14ac:dyDescent="0.25">
      <c r="B105" s="120" t="s">
        <v>15</v>
      </c>
      <c r="C105" s="121"/>
      <c r="D105" s="11" t="s">
        <v>16</v>
      </c>
      <c r="E105" s="11" t="s">
        <v>3</v>
      </c>
      <c r="F105" s="12" t="s">
        <v>17</v>
      </c>
      <c r="G105" s="13" t="s">
        <v>18</v>
      </c>
      <c r="H105" s="5"/>
      <c r="I105" s="5"/>
      <c r="J105" s="5"/>
      <c r="K105" s="5"/>
      <c r="L105" s="5"/>
    </row>
    <row r="106" spans="2:12" x14ac:dyDescent="0.25">
      <c r="B106" s="14">
        <v>1</v>
      </c>
      <c r="C106" s="15" t="s">
        <v>76</v>
      </c>
      <c r="D106" s="16" t="s">
        <v>59</v>
      </c>
      <c r="E106" s="87">
        <v>1</v>
      </c>
      <c r="F106" s="84">
        <v>480765.60273972602</v>
      </c>
      <c r="G106" s="19">
        <f>+ROUND(E106*F106,0)</f>
        <v>480766</v>
      </c>
      <c r="H106" s="5"/>
      <c r="I106" s="5"/>
      <c r="J106" s="5"/>
      <c r="K106" s="5"/>
      <c r="L106" s="5"/>
    </row>
    <row r="107" spans="2:12" x14ac:dyDescent="0.25">
      <c r="B107" s="14">
        <v>2</v>
      </c>
      <c r="C107" s="15" t="s">
        <v>77</v>
      </c>
      <c r="D107" s="16" t="s">
        <v>81</v>
      </c>
      <c r="E107" s="88">
        <v>0.7</v>
      </c>
      <c r="F107" s="85">
        <v>488765.60273972602</v>
      </c>
      <c r="G107" s="19">
        <f t="shared" ref="G107:G110" si="1">+ROUND(E107*F107,0)</f>
        <v>342136</v>
      </c>
      <c r="H107" s="5"/>
      <c r="I107" s="5"/>
      <c r="J107" s="5"/>
      <c r="K107" s="5"/>
      <c r="L107" s="5"/>
    </row>
    <row r="108" spans="2:12" x14ac:dyDescent="0.25">
      <c r="B108" s="71">
        <v>3</v>
      </c>
      <c r="C108" s="15" t="s">
        <v>78</v>
      </c>
      <c r="D108" s="16" t="s">
        <v>59</v>
      </c>
      <c r="E108" s="89">
        <v>11</v>
      </c>
      <c r="F108" s="86">
        <v>290000</v>
      </c>
      <c r="G108" s="19">
        <f t="shared" si="1"/>
        <v>3190000</v>
      </c>
      <c r="H108" s="5"/>
      <c r="I108" s="5"/>
      <c r="J108" s="5"/>
      <c r="K108" s="5"/>
      <c r="L108" s="5"/>
    </row>
    <row r="109" spans="2:12" x14ac:dyDescent="0.25">
      <c r="B109" s="71">
        <v>4</v>
      </c>
      <c r="C109" s="15" t="s">
        <v>79</v>
      </c>
      <c r="D109" s="16" t="s">
        <v>62</v>
      </c>
      <c r="E109" s="89">
        <v>6</v>
      </c>
      <c r="F109" s="85">
        <v>81225</v>
      </c>
      <c r="G109" s="19">
        <f t="shared" si="1"/>
        <v>487350</v>
      </c>
      <c r="H109" s="5"/>
      <c r="I109" s="5"/>
      <c r="J109" s="5"/>
      <c r="K109" s="5"/>
      <c r="L109" s="5"/>
    </row>
    <row r="110" spans="2:12" x14ac:dyDescent="0.25">
      <c r="B110" s="14">
        <v>5</v>
      </c>
      <c r="C110" s="15" t="s">
        <v>80</v>
      </c>
      <c r="D110" s="16" t="s">
        <v>61</v>
      </c>
      <c r="E110" s="87">
        <v>1</v>
      </c>
      <c r="F110" s="83">
        <v>1000000</v>
      </c>
      <c r="G110" s="19">
        <f t="shared" si="1"/>
        <v>1000000</v>
      </c>
      <c r="H110" s="5"/>
      <c r="I110" s="5"/>
      <c r="J110" s="5"/>
      <c r="K110" s="5"/>
      <c r="L110" s="5"/>
    </row>
    <row r="111" spans="2:12" x14ac:dyDescent="0.25">
      <c r="B111" s="127"/>
      <c r="C111" s="128"/>
      <c r="D111" s="128"/>
      <c r="E111" s="129" t="s">
        <v>19</v>
      </c>
      <c r="F111" s="129"/>
      <c r="G111" s="22">
        <f>SUM(G106:G110)</f>
        <v>5500252</v>
      </c>
      <c r="H111" s="5"/>
      <c r="I111" s="5"/>
      <c r="J111" s="5"/>
      <c r="K111" s="5"/>
      <c r="L111" s="5"/>
    </row>
    <row r="112" spans="2:12" x14ac:dyDescent="0.25">
      <c r="B112" s="122"/>
      <c r="C112" s="123"/>
      <c r="D112" s="123"/>
      <c r="E112" s="123"/>
      <c r="F112" s="123"/>
      <c r="G112" s="136"/>
      <c r="H112" s="5"/>
      <c r="I112" s="5"/>
      <c r="J112" s="5"/>
      <c r="K112" s="5"/>
      <c r="L112" s="5"/>
    </row>
    <row r="113" spans="1:12" x14ac:dyDescent="0.25">
      <c r="B113" s="126" t="s">
        <v>20</v>
      </c>
      <c r="C113" s="125"/>
      <c r="D113" s="11" t="str">
        <f>+D105</f>
        <v>UNIDAD</v>
      </c>
      <c r="E113" s="11" t="s">
        <v>3</v>
      </c>
      <c r="F113" s="12" t="str">
        <f>+F105</f>
        <v>VALOR UNITARIO</v>
      </c>
      <c r="G113" s="13" t="str">
        <f>+G105</f>
        <v>VALOR TOTAL</v>
      </c>
      <c r="H113" s="5"/>
      <c r="I113" s="5"/>
      <c r="J113" s="5"/>
      <c r="K113" s="5"/>
      <c r="L113" s="5"/>
    </row>
    <row r="114" spans="1:12" x14ac:dyDescent="0.25">
      <c r="B114" s="14">
        <v>1</v>
      </c>
      <c r="C114" s="23" t="s">
        <v>21</v>
      </c>
      <c r="D114" s="23" t="s">
        <v>22</v>
      </c>
      <c r="E114" s="24">
        <v>8.9999999999999993E-3</v>
      </c>
      <c r="F114" s="18">
        <v>97227</v>
      </c>
      <c r="G114" s="19">
        <f>+ROUND(E114*F114,0)</f>
        <v>875</v>
      </c>
      <c r="H114" s="5"/>
      <c r="I114" s="5"/>
      <c r="J114" s="5"/>
      <c r="K114" s="5"/>
      <c r="L114" s="5"/>
    </row>
    <row r="115" spans="1:12" x14ac:dyDescent="0.25">
      <c r="B115" s="14">
        <v>2</v>
      </c>
      <c r="C115" s="25"/>
      <c r="D115" s="26"/>
      <c r="E115" s="27"/>
      <c r="F115" s="28"/>
      <c r="G115" s="19">
        <f>+ROUND(E115*F115,0)</f>
        <v>0</v>
      </c>
      <c r="H115" s="5"/>
      <c r="I115" s="5"/>
      <c r="J115" s="5"/>
      <c r="K115" s="5"/>
      <c r="L115" s="5"/>
    </row>
    <row r="116" spans="1:12" x14ac:dyDescent="0.25">
      <c r="B116" s="127"/>
      <c r="C116" s="128"/>
      <c r="D116" s="128"/>
      <c r="E116" s="129" t="s">
        <v>23</v>
      </c>
      <c r="F116" s="129"/>
      <c r="G116" s="22">
        <f>G114+G115</f>
        <v>875</v>
      </c>
      <c r="H116" s="5"/>
      <c r="I116" s="5"/>
      <c r="J116" s="5"/>
      <c r="K116" s="5"/>
      <c r="L116" s="5"/>
    </row>
    <row r="117" spans="1:12" x14ac:dyDescent="0.25">
      <c r="B117" s="29"/>
      <c r="C117" s="30"/>
      <c r="D117" s="30"/>
      <c r="E117" s="31"/>
      <c r="F117" s="31"/>
      <c r="G117" s="32"/>
      <c r="H117" s="5"/>
      <c r="I117" s="5"/>
      <c r="J117" s="5"/>
      <c r="K117" s="5"/>
      <c r="L117" s="5"/>
    </row>
    <row r="118" spans="1:12" x14ac:dyDescent="0.25">
      <c r="B118" s="126" t="s">
        <v>24</v>
      </c>
      <c r="C118" s="125"/>
      <c r="D118" s="11" t="s">
        <v>25</v>
      </c>
      <c r="E118" s="11" t="s">
        <v>26</v>
      </c>
      <c r="F118" s="11" t="s">
        <v>27</v>
      </c>
      <c r="G118" s="33" t="s">
        <v>18</v>
      </c>
      <c r="H118" s="5"/>
      <c r="I118" s="5"/>
      <c r="J118" s="5"/>
      <c r="K118" s="5"/>
      <c r="L118" s="5"/>
    </row>
    <row r="119" spans="1:12" x14ac:dyDescent="0.25">
      <c r="B119" s="14">
        <v>1</v>
      </c>
      <c r="C119" s="23"/>
      <c r="D119" s="34"/>
      <c r="E119" s="27"/>
      <c r="F119" s="27"/>
      <c r="G119" s="19">
        <f>+ROUND(E119*F119,0)</f>
        <v>0</v>
      </c>
      <c r="H119" s="5"/>
      <c r="I119" s="5"/>
      <c r="J119" s="5"/>
      <c r="K119" s="5"/>
      <c r="L119" s="5"/>
    </row>
    <row r="120" spans="1:12" x14ac:dyDescent="0.25">
      <c r="B120" s="137"/>
      <c r="C120" s="138"/>
      <c r="D120" s="139"/>
      <c r="E120" s="124" t="s">
        <v>28</v>
      </c>
      <c r="F120" s="125"/>
      <c r="G120" s="35">
        <f>SUM(G119)</f>
        <v>0</v>
      </c>
      <c r="H120" s="5"/>
      <c r="I120" s="5"/>
      <c r="J120" s="5"/>
      <c r="K120" s="5"/>
      <c r="L120" s="5"/>
    </row>
    <row r="121" spans="1:12" x14ac:dyDescent="0.25">
      <c r="B121" s="29"/>
      <c r="C121" s="30"/>
      <c r="D121" s="30"/>
      <c r="E121" s="31"/>
      <c r="F121" s="31"/>
      <c r="G121" s="32"/>
      <c r="H121" s="5"/>
      <c r="I121" s="5"/>
      <c r="J121" s="5"/>
      <c r="K121" s="5"/>
      <c r="L121" s="5"/>
    </row>
    <row r="122" spans="1:12" x14ac:dyDescent="0.25">
      <c r="B122" s="120" t="s">
        <v>29</v>
      </c>
      <c r="C122" s="121"/>
      <c r="D122" s="11" t="str">
        <f>+D113</f>
        <v>UNIDAD</v>
      </c>
      <c r="E122" s="11" t="s">
        <v>3</v>
      </c>
      <c r="F122" s="11" t="s">
        <v>30</v>
      </c>
      <c r="G122" s="13" t="str">
        <f>+G113</f>
        <v>VALOR TOTAL</v>
      </c>
      <c r="H122" s="5"/>
      <c r="I122" s="5"/>
      <c r="J122" s="5"/>
      <c r="K122" s="5"/>
      <c r="L122" s="5"/>
    </row>
    <row r="123" spans="1:12" x14ac:dyDescent="0.25">
      <c r="B123" s="14">
        <v>1</v>
      </c>
      <c r="C123" s="36" t="s">
        <v>31</v>
      </c>
      <c r="D123" s="37" t="s">
        <v>32</v>
      </c>
      <c r="E123" s="38">
        <v>11</v>
      </c>
      <c r="F123" s="28">
        <v>68765</v>
      </c>
      <c r="G123" s="19">
        <f>+ROUND(E123*F123,0)</f>
        <v>756415</v>
      </c>
      <c r="H123" s="5"/>
      <c r="I123" s="5"/>
      <c r="J123" s="5"/>
      <c r="K123" s="5"/>
      <c r="L123" s="5"/>
    </row>
    <row r="124" spans="1:12" x14ac:dyDescent="0.25">
      <c r="B124" s="122"/>
      <c r="C124" s="123"/>
      <c r="D124" s="123"/>
      <c r="E124" s="124" t="s">
        <v>33</v>
      </c>
      <c r="F124" s="125"/>
      <c r="G124" s="22">
        <f>ROUND(G123,0)</f>
        <v>756415</v>
      </c>
      <c r="H124" s="5"/>
      <c r="I124" s="5"/>
      <c r="J124" s="5"/>
      <c r="K124" s="5"/>
      <c r="L124" s="5"/>
    </row>
    <row r="125" spans="1:12" x14ac:dyDescent="0.25">
      <c r="B125" s="29"/>
      <c r="C125" s="30"/>
      <c r="D125" s="30"/>
      <c r="E125" s="124" t="s">
        <v>34</v>
      </c>
      <c r="F125" s="125"/>
      <c r="G125" s="22">
        <f>ROUND(G111+G116+G124+G120,0)</f>
        <v>6257542</v>
      </c>
      <c r="H125" s="5"/>
      <c r="I125" s="5"/>
      <c r="J125" s="5"/>
      <c r="K125" s="5"/>
      <c r="L125" s="5"/>
    </row>
    <row r="126" spans="1:12" ht="15.75" thickBot="1" x14ac:dyDescent="0.3">
      <c r="B126" s="39"/>
      <c r="C126" s="40"/>
      <c r="D126" s="40"/>
      <c r="E126" s="41"/>
      <c r="F126" s="41"/>
      <c r="G126" s="42"/>
      <c r="H126" s="5"/>
      <c r="I126" s="5"/>
      <c r="J126" s="5"/>
      <c r="K126" s="5"/>
      <c r="L126" s="5"/>
    </row>
    <row r="127" spans="1:12" ht="15.75" thickBot="1" x14ac:dyDescent="0.3">
      <c r="H127" s="5"/>
      <c r="I127" s="5"/>
      <c r="J127" s="5"/>
      <c r="K127" s="5"/>
      <c r="L127" s="5"/>
    </row>
    <row r="128" spans="1:12" x14ac:dyDescent="0.25">
      <c r="A128">
        <v>5</v>
      </c>
      <c r="B128" s="103"/>
      <c r="C128" s="105"/>
      <c r="D128" s="106"/>
      <c r="E128" s="106"/>
      <c r="F128" s="106"/>
      <c r="G128" s="109"/>
      <c r="H128" s="5"/>
      <c r="I128" s="5"/>
      <c r="J128" s="5"/>
      <c r="K128" s="5"/>
      <c r="L128" s="5"/>
    </row>
    <row r="129" spans="2:12" x14ac:dyDescent="0.25">
      <c r="B129" s="104"/>
      <c r="C129" s="107"/>
      <c r="D129" s="108"/>
      <c r="E129" s="108"/>
      <c r="F129" s="108"/>
      <c r="G129" s="110"/>
      <c r="H129" s="5"/>
      <c r="I129" s="5"/>
      <c r="J129" s="5"/>
      <c r="K129" s="5"/>
      <c r="L129" s="5"/>
    </row>
    <row r="130" spans="2:12" x14ac:dyDescent="0.25">
      <c r="B130" s="104"/>
      <c r="C130" s="107"/>
      <c r="D130" s="108"/>
      <c r="E130" s="108"/>
      <c r="F130" s="108"/>
      <c r="G130" s="110"/>
      <c r="H130" s="5"/>
      <c r="I130" s="5"/>
      <c r="J130" s="5"/>
      <c r="K130" s="5"/>
      <c r="L130" s="5"/>
    </row>
    <row r="131" spans="2:12" x14ac:dyDescent="0.25">
      <c r="B131" s="104"/>
      <c r="C131" s="107"/>
      <c r="D131" s="108"/>
      <c r="E131" s="108"/>
      <c r="F131" s="108"/>
      <c r="G131" s="110"/>
      <c r="H131" s="5"/>
      <c r="I131" s="5"/>
      <c r="J131" s="5"/>
      <c r="K131" s="5"/>
      <c r="L131" s="5"/>
    </row>
    <row r="132" spans="2:12" x14ac:dyDescent="0.25">
      <c r="B132" s="104"/>
      <c r="C132" s="111" t="s">
        <v>11</v>
      </c>
      <c r="D132" s="111"/>
      <c r="E132" s="111"/>
      <c r="F132" s="112"/>
      <c r="G132" s="110"/>
      <c r="H132" s="5"/>
      <c r="I132" s="5"/>
      <c r="J132" s="5"/>
      <c r="K132" s="5"/>
      <c r="L132" s="5"/>
    </row>
    <row r="133" spans="2:12" x14ac:dyDescent="0.25">
      <c r="B133" s="104"/>
      <c r="C133" s="113"/>
      <c r="D133" s="113"/>
      <c r="E133" s="113"/>
      <c r="F133" s="114"/>
      <c r="G133" s="110"/>
      <c r="H133" s="5"/>
      <c r="I133" s="5"/>
      <c r="J133" s="5"/>
      <c r="K133" s="5"/>
      <c r="L133" s="5"/>
    </row>
    <row r="134" spans="2:12" x14ac:dyDescent="0.25">
      <c r="B134" s="115" t="s">
        <v>12</v>
      </c>
      <c r="C134" s="116"/>
      <c r="D134" s="117"/>
      <c r="E134" s="117"/>
      <c r="F134" s="117"/>
      <c r="G134" s="118"/>
      <c r="H134" s="5"/>
      <c r="I134" s="5"/>
      <c r="J134" s="5"/>
      <c r="K134" s="5"/>
      <c r="L134" s="5"/>
    </row>
    <row r="135" spans="2:12" x14ac:dyDescent="0.25">
      <c r="B135" s="115"/>
      <c r="C135" s="116"/>
      <c r="D135" s="113"/>
      <c r="E135" s="113"/>
      <c r="F135" s="113"/>
      <c r="G135" s="119"/>
      <c r="H135" s="5"/>
      <c r="I135" s="5"/>
      <c r="J135" s="5"/>
      <c r="K135" s="5"/>
      <c r="L135" s="5"/>
    </row>
    <row r="136" spans="2:12" x14ac:dyDescent="0.25">
      <c r="B136" s="6" t="s">
        <v>13</v>
      </c>
      <c r="C136" s="7">
        <f>+MODELO!B16</f>
        <v>1.5</v>
      </c>
      <c r="D136" s="130" t="str">
        <f>+MODELO!C16</f>
        <v>Soporte en tubo galbanizado de 2'' para malla</v>
      </c>
      <c r="E136" s="131"/>
      <c r="F136" s="131"/>
      <c r="G136" s="132"/>
      <c r="H136" s="5"/>
      <c r="I136" s="5"/>
      <c r="J136" s="5"/>
      <c r="K136" s="5"/>
      <c r="L136" s="5"/>
    </row>
    <row r="137" spans="2:12" x14ac:dyDescent="0.25">
      <c r="B137" s="8"/>
      <c r="C137" s="9"/>
      <c r="D137" s="133" t="s">
        <v>14</v>
      </c>
      <c r="E137" s="134"/>
      <c r="F137" s="135"/>
      <c r="G137" s="10" t="str">
        <f>+MODELO!G16</f>
        <v>ML</v>
      </c>
      <c r="H137" s="5"/>
      <c r="I137" s="5"/>
      <c r="J137" s="5"/>
      <c r="K137" s="5"/>
      <c r="L137" s="5"/>
    </row>
    <row r="138" spans="2:12" x14ac:dyDescent="0.25">
      <c r="B138" s="120" t="s">
        <v>15</v>
      </c>
      <c r="C138" s="121"/>
      <c r="D138" s="11" t="s">
        <v>16</v>
      </c>
      <c r="E138" s="11" t="s">
        <v>3</v>
      </c>
      <c r="F138" s="12" t="s">
        <v>17</v>
      </c>
      <c r="G138" s="13" t="s">
        <v>18</v>
      </c>
      <c r="H138" s="5"/>
      <c r="I138" s="5"/>
      <c r="J138" s="5"/>
      <c r="K138" s="5"/>
      <c r="L138" s="5"/>
    </row>
    <row r="139" spans="2:12" x14ac:dyDescent="0.25">
      <c r="B139" s="14">
        <v>1</v>
      </c>
      <c r="C139" s="15" t="s">
        <v>82</v>
      </c>
      <c r="D139" s="16" t="s">
        <v>83</v>
      </c>
      <c r="E139" s="17">
        <v>1</v>
      </c>
      <c r="F139" s="18">
        <v>24000</v>
      </c>
      <c r="G139" s="19">
        <f>+ROUND(E139*F139,0)</f>
        <v>24000</v>
      </c>
      <c r="H139" s="5"/>
      <c r="I139" s="5"/>
      <c r="J139" s="5"/>
      <c r="K139" s="5"/>
      <c r="L139" s="5"/>
    </row>
    <row r="140" spans="2:12" x14ac:dyDescent="0.25">
      <c r="B140" s="14">
        <v>2</v>
      </c>
      <c r="C140" s="15"/>
      <c r="D140" s="16"/>
      <c r="E140" s="20"/>
      <c r="F140" s="21"/>
      <c r="G140" s="19">
        <f>+ROUND(E140*F140,0)</f>
        <v>0</v>
      </c>
      <c r="H140" s="5"/>
      <c r="I140" s="5"/>
      <c r="J140" s="5"/>
      <c r="K140" s="5"/>
      <c r="L140" s="5"/>
    </row>
    <row r="141" spans="2:12" x14ac:dyDescent="0.25">
      <c r="B141" s="14"/>
      <c r="C141" s="15"/>
      <c r="D141" s="16"/>
      <c r="E141" s="17"/>
      <c r="F141" s="17"/>
      <c r="G141" s="19"/>
      <c r="H141" s="5"/>
      <c r="I141" s="5"/>
      <c r="J141" s="5"/>
      <c r="K141" s="5"/>
      <c r="L141" s="5"/>
    </row>
    <row r="142" spans="2:12" x14ac:dyDescent="0.25">
      <c r="B142" s="127"/>
      <c r="C142" s="128"/>
      <c r="D142" s="128"/>
      <c r="E142" s="129" t="s">
        <v>19</v>
      </c>
      <c r="F142" s="129"/>
      <c r="G142" s="22">
        <f>SUM(G139:G141)</f>
        <v>24000</v>
      </c>
      <c r="H142" s="5"/>
      <c r="I142" s="5"/>
      <c r="J142" s="5"/>
      <c r="K142" s="5"/>
      <c r="L142" s="5"/>
    </row>
    <row r="143" spans="2:12" x14ac:dyDescent="0.25">
      <c r="B143" s="122"/>
      <c r="C143" s="123"/>
      <c r="D143" s="123"/>
      <c r="E143" s="123"/>
      <c r="F143" s="123"/>
      <c r="G143" s="136"/>
      <c r="H143" s="5"/>
      <c r="I143" s="5"/>
      <c r="J143" s="5"/>
      <c r="K143" s="5"/>
      <c r="L143" s="5"/>
    </row>
    <row r="144" spans="2:12" x14ac:dyDescent="0.25">
      <c r="B144" s="126" t="s">
        <v>20</v>
      </c>
      <c r="C144" s="125"/>
      <c r="D144" s="11" t="str">
        <f>+D138</f>
        <v>UNIDAD</v>
      </c>
      <c r="E144" s="11" t="s">
        <v>3</v>
      </c>
      <c r="F144" s="12" t="str">
        <f>+F138</f>
        <v>VALOR UNITARIO</v>
      </c>
      <c r="G144" s="13" t="str">
        <f>+G138</f>
        <v>VALOR TOTAL</v>
      </c>
      <c r="H144" s="5"/>
      <c r="I144" s="5"/>
      <c r="J144" s="5"/>
      <c r="K144" s="5"/>
      <c r="L144" s="5"/>
    </row>
    <row r="145" spans="1:12" x14ac:dyDescent="0.25">
      <c r="B145" s="14"/>
      <c r="C145" s="23"/>
      <c r="D145" s="23"/>
      <c r="E145" s="24"/>
      <c r="F145" s="18"/>
      <c r="G145" s="19"/>
      <c r="H145" s="5"/>
      <c r="I145" s="5"/>
      <c r="J145" s="5"/>
      <c r="K145" s="5"/>
      <c r="L145" s="5"/>
    </row>
    <row r="146" spans="1:12" x14ac:dyDescent="0.25">
      <c r="B146" s="14">
        <v>2</v>
      </c>
      <c r="C146" s="25"/>
      <c r="D146" s="26"/>
      <c r="E146" s="27"/>
      <c r="F146" s="28"/>
      <c r="G146" s="19">
        <f>+ROUND(E146*F146,0)</f>
        <v>0</v>
      </c>
      <c r="H146" s="5"/>
      <c r="I146" s="5"/>
      <c r="J146" s="5"/>
      <c r="K146" s="5"/>
      <c r="L146" s="5"/>
    </row>
    <row r="147" spans="1:12" x14ac:dyDescent="0.25">
      <c r="B147" s="127"/>
      <c r="C147" s="128"/>
      <c r="D147" s="128"/>
      <c r="E147" s="129" t="s">
        <v>23</v>
      </c>
      <c r="F147" s="129"/>
      <c r="G147" s="22">
        <f>G145+G146</f>
        <v>0</v>
      </c>
      <c r="H147" s="5"/>
      <c r="I147" s="5"/>
      <c r="J147" s="5"/>
      <c r="K147" s="5"/>
      <c r="L147" s="5"/>
    </row>
    <row r="148" spans="1:12" x14ac:dyDescent="0.25">
      <c r="B148" s="29"/>
      <c r="C148" s="30"/>
      <c r="D148" s="30"/>
      <c r="E148" s="31"/>
      <c r="F148" s="31"/>
      <c r="G148" s="32"/>
      <c r="H148" s="5"/>
      <c r="I148" s="5"/>
      <c r="J148" s="5"/>
      <c r="K148" s="5"/>
      <c r="L148" s="5"/>
    </row>
    <row r="149" spans="1:12" x14ac:dyDescent="0.25">
      <c r="B149" s="126" t="s">
        <v>24</v>
      </c>
      <c r="C149" s="125"/>
      <c r="D149" s="11" t="s">
        <v>25</v>
      </c>
      <c r="E149" s="11" t="s">
        <v>26</v>
      </c>
      <c r="F149" s="11" t="s">
        <v>27</v>
      </c>
      <c r="G149" s="33" t="s">
        <v>18</v>
      </c>
      <c r="H149" s="5"/>
      <c r="I149" s="5"/>
      <c r="J149" s="5"/>
      <c r="K149" s="5"/>
      <c r="L149" s="5"/>
    </row>
    <row r="150" spans="1:12" x14ac:dyDescent="0.25">
      <c r="B150" s="71">
        <v>1</v>
      </c>
      <c r="C150" s="72" t="s">
        <v>24</v>
      </c>
      <c r="D150" s="34" t="s">
        <v>75</v>
      </c>
      <c r="E150" s="27">
        <v>2</v>
      </c>
      <c r="F150" s="82">
        <v>1139</v>
      </c>
      <c r="G150" s="19">
        <f>+ROUND(E150*F150,0)</f>
        <v>2278</v>
      </c>
      <c r="H150" s="5"/>
      <c r="I150" s="5"/>
      <c r="J150" s="5"/>
      <c r="K150" s="5"/>
      <c r="L150" s="5"/>
    </row>
    <row r="151" spans="1:12" x14ac:dyDescent="0.25">
      <c r="B151" s="137"/>
      <c r="C151" s="138"/>
      <c r="D151" s="139"/>
      <c r="E151" s="124" t="s">
        <v>28</v>
      </c>
      <c r="F151" s="125"/>
      <c r="G151" s="35">
        <f>SUM(G150)</f>
        <v>2278</v>
      </c>
      <c r="H151" s="5"/>
      <c r="I151" s="5"/>
      <c r="J151" s="5"/>
      <c r="K151" s="5"/>
      <c r="L151" s="5"/>
    </row>
    <row r="152" spans="1:12" x14ac:dyDescent="0.25">
      <c r="B152" s="29"/>
      <c r="C152" s="30"/>
      <c r="D152" s="30"/>
      <c r="E152" s="31"/>
      <c r="F152" s="31"/>
      <c r="G152" s="32"/>
      <c r="H152" s="5"/>
      <c r="I152" s="5"/>
      <c r="J152" s="5"/>
      <c r="K152" s="5"/>
      <c r="L152" s="5"/>
    </row>
    <row r="153" spans="1:12" x14ac:dyDescent="0.25">
      <c r="B153" s="120" t="s">
        <v>29</v>
      </c>
      <c r="C153" s="121"/>
      <c r="D153" s="11" t="str">
        <f>+D144</f>
        <v>UNIDAD</v>
      </c>
      <c r="E153" s="11" t="s">
        <v>3</v>
      </c>
      <c r="F153" s="11" t="s">
        <v>30</v>
      </c>
      <c r="G153" s="13" t="str">
        <f>+G144</f>
        <v>VALOR TOTAL</v>
      </c>
      <c r="H153" s="5"/>
      <c r="I153" s="5"/>
      <c r="J153" s="5"/>
      <c r="K153" s="5"/>
      <c r="L153" s="5"/>
    </row>
    <row r="154" spans="1:12" x14ac:dyDescent="0.25">
      <c r="B154" s="14">
        <v>1</v>
      </c>
      <c r="C154" s="36" t="s">
        <v>31</v>
      </c>
      <c r="D154" s="37" t="s">
        <v>32</v>
      </c>
      <c r="E154" s="38">
        <v>0.7</v>
      </c>
      <c r="F154" s="28">
        <v>28765.599999999999</v>
      </c>
      <c r="G154" s="19">
        <f>+ROUND(E154*F154,0)</f>
        <v>20136</v>
      </c>
      <c r="H154" s="5"/>
      <c r="I154" s="5"/>
      <c r="J154" s="5"/>
      <c r="K154" s="5"/>
      <c r="L154" s="5"/>
    </row>
    <row r="155" spans="1:12" x14ac:dyDescent="0.25">
      <c r="B155" s="122"/>
      <c r="C155" s="123"/>
      <c r="D155" s="123"/>
      <c r="E155" s="124" t="s">
        <v>33</v>
      </c>
      <c r="F155" s="125"/>
      <c r="G155" s="22">
        <f>ROUND(G154,0)</f>
        <v>20136</v>
      </c>
      <c r="H155" s="5"/>
      <c r="I155" s="5"/>
      <c r="J155" s="5"/>
      <c r="K155" s="81"/>
      <c r="L155" s="5"/>
    </row>
    <row r="156" spans="1:12" x14ac:dyDescent="0.25">
      <c r="B156" s="29"/>
      <c r="C156" s="30"/>
      <c r="D156" s="30"/>
      <c r="E156" s="124" t="s">
        <v>34</v>
      </c>
      <c r="F156" s="125"/>
      <c r="G156" s="79">
        <f>ROUND(G142+G147+G155+G151,0)</f>
        <v>46414</v>
      </c>
      <c r="H156" s="5"/>
      <c r="I156" s="5"/>
      <c r="J156" s="5"/>
      <c r="K156" s="5"/>
      <c r="L156" s="5"/>
    </row>
    <row r="157" spans="1:12" ht="15.75" thickBot="1" x14ac:dyDescent="0.3">
      <c r="B157" s="39"/>
      <c r="C157" s="40"/>
      <c r="D157" s="40"/>
      <c r="E157" s="41"/>
      <c r="F157" s="41"/>
      <c r="G157" s="42"/>
      <c r="H157" s="5"/>
      <c r="I157" s="5"/>
      <c r="J157" s="5"/>
      <c r="K157" s="5"/>
      <c r="L157" s="5"/>
    </row>
    <row r="158" spans="1:12" ht="15.75" thickBot="1" x14ac:dyDescent="0.3">
      <c r="H158" s="5"/>
      <c r="I158" s="5"/>
      <c r="J158" s="5"/>
      <c r="K158" s="5"/>
      <c r="L158" s="5"/>
    </row>
    <row r="159" spans="1:12" x14ac:dyDescent="0.25">
      <c r="A159">
        <v>6</v>
      </c>
      <c r="B159" s="103"/>
      <c r="C159" s="105"/>
      <c r="D159" s="106"/>
      <c r="E159" s="106"/>
      <c r="F159" s="106"/>
      <c r="G159" s="109"/>
      <c r="H159" s="5"/>
      <c r="I159" s="5"/>
      <c r="J159" s="5"/>
      <c r="K159" s="5"/>
      <c r="L159" s="5"/>
    </row>
    <row r="160" spans="1:12" x14ac:dyDescent="0.25">
      <c r="B160" s="104"/>
      <c r="C160" s="107"/>
      <c r="D160" s="108"/>
      <c r="E160" s="108"/>
      <c r="F160" s="108"/>
      <c r="G160" s="110"/>
      <c r="H160" s="5"/>
      <c r="I160" s="5"/>
      <c r="J160" s="5"/>
      <c r="K160" s="5"/>
      <c r="L160" s="5"/>
    </row>
    <row r="161" spans="2:12" x14ac:dyDescent="0.25">
      <c r="B161" s="104"/>
      <c r="C161" s="107"/>
      <c r="D161" s="108"/>
      <c r="E161" s="108"/>
      <c r="F161" s="108"/>
      <c r="G161" s="110"/>
      <c r="H161" s="5"/>
      <c r="I161" s="5"/>
      <c r="J161" s="5"/>
      <c r="K161" s="5"/>
      <c r="L161" s="5"/>
    </row>
    <row r="162" spans="2:12" x14ac:dyDescent="0.25">
      <c r="B162" s="104"/>
      <c r="C162" s="107"/>
      <c r="D162" s="108"/>
      <c r="E162" s="108"/>
      <c r="F162" s="108"/>
      <c r="G162" s="110"/>
      <c r="H162" s="5"/>
      <c r="I162" s="5"/>
      <c r="J162" s="5"/>
      <c r="K162" s="5"/>
      <c r="L162" s="5"/>
    </row>
    <row r="163" spans="2:12" x14ac:dyDescent="0.25">
      <c r="B163" s="104"/>
      <c r="C163" s="111" t="s">
        <v>11</v>
      </c>
      <c r="D163" s="111"/>
      <c r="E163" s="111"/>
      <c r="F163" s="112"/>
      <c r="G163" s="110"/>
      <c r="H163" s="5"/>
      <c r="I163" s="5"/>
      <c r="J163" s="5"/>
      <c r="K163" s="5"/>
      <c r="L163" s="5"/>
    </row>
    <row r="164" spans="2:12" x14ac:dyDescent="0.25">
      <c r="B164" s="104"/>
      <c r="C164" s="113"/>
      <c r="D164" s="113"/>
      <c r="E164" s="113"/>
      <c r="F164" s="114"/>
      <c r="G164" s="110"/>
      <c r="H164" s="5"/>
      <c r="I164" s="5"/>
      <c r="J164" s="5"/>
      <c r="K164" s="5"/>
      <c r="L164" s="5"/>
    </row>
    <row r="165" spans="2:12" x14ac:dyDescent="0.25">
      <c r="B165" s="115" t="s">
        <v>12</v>
      </c>
      <c r="C165" s="116"/>
      <c r="D165" s="117"/>
      <c r="E165" s="117"/>
      <c r="F165" s="117"/>
      <c r="G165" s="118"/>
      <c r="H165" s="5"/>
      <c r="I165" s="5"/>
      <c r="J165" s="5"/>
      <c r="K165" s="5"/>
      <c r="L165" s="5"/>
    </row>
    <row r="166" spans="2:12" x14ac:dyDescent="0.25">
      <c r="B166" s="115"/>
      <c r="C166" s="116"/>
      <c r="D166" s="113"/>
      <c r="E166" s="113"/>
      <c r="F166" s="113"/>
      <c r="G166" s="119"/>
      <c r="H166" s="5"/>
      <c r="I166" s="5"/>
      <c r="J166" s="5"/>
      <c r="K166" s="5"/>
      <c r="L166" s="5"/>
    </row>
    <row r="167" spans="2:12" x14ac:dyDescent="0.25">
      <c r="B167" s="6" t="s">
        <v>13</v>
      </c>
      <c r="C167" s="7">
        <f>+MODELO!B17</f>
        <v>1.6</v>
      </c>
      <c r="D167" s="130" t="str">
        <f>+MODELO!C17</f>
        <v>Refuerzo con platina para malla de cerramiento 3/4x3/16</v>
      </c>
      <c r="E167" s="131"/>
      <c r="F167" s="131"/>
      <c r="G167" s="132"/>
      <c r="H167" s="5"/>
      <c r="I167" s="5"/>
      <c r="J167" s="5"/>
      <c r="K167" s="5"/>
      <c r="L167" s="5"/>
    </row>
    <row r="168" spans="2:12" x14ac:dyDescent="0.25">
      <c r="B168" s="8"/>
      <c r="C168" s="9"/>
      <c r="D168" s="133" t="s">
        <v>14</v>
      </c>
      <c r="E168" s="134"/>
      <c r="F168" s="135"/>
      <c r="G168" s="10" t="str">
        <f>+MODELO!G17</f>
        <v>ML</v>
      </c>
      <c r="H168" s="5"/>
      <c r="I168" s="5"/>
      <c r="J168" s="5"/>
      <c r="K168" s="5"/>
      <c r="L168" s="5"/>
    </row>
    <row r="169" spans="2:12" x14ac:dyDescent="0.25">
      <c r="B169" s="120" t="s">
        <v>15</v>
      </c>
      <c r="C169" s="121"/>
      <c r="D169" s="11" t="s">
        <v>16</v>
      </c>
      <c r="E169" s="11" t="s">
        <v>3</v>
      </c>
      <c r="F169" s="12" t="s">
        <v>17</v>
      </c>
      <c r="G169" s="13" t="s">
        <v>18</v>
      </c>
      <c r="H169" s="5"/>
      <c r="I169" s="5"/>
      <c r="J169" s="5"/>
      <c r="K169" s="5"/>
      <c r="L169" s="5"/>
    </row>
    <row r="170" spans="2:12" x14ac:dyDescent="0.25">
      <c r="B170" s="14"/>
      <c r="C170" s="15" t="s">
        <v>84</v>
      </c>
      <c r="D170" s="16" t="s">
        <v>61</v>
      </c>
      <c r="E170" s="17">
        <v>1</v>
      </c>
      <c r="F170" s="18">
        <v>6000</v>
      </c>
      <c r="G170" s="19">
        <f>F170*E170</f>
        <v>6000</v>
      </c>
      <c r="H170" s="5"/>
      <c r="I170" s="5"/>
      <c r="J170" s="5"/>
      <c r="K170" s="5"/>
      <c r="L170" s="5"/>
    </row>
    <row r="171" spans="2:12" x14ac:dyDescent="0.25">
      <c r="B171" s="14"/>
      <c r="C171" s="15"/>
      <c r="D171" s="16"/>
      <c r="E171" s="20"/>
      <c r="F171" s="21"/>
      <c r="G171" s="19"/>
      <c r="H171" s="5"/>
      <c r="I171" s="5"/>
      <c r="J171" s="5"/>
      <c r="K171" s="5"/>
      <c r="L171" s="5"/>
    </row>
    <row r="172" spans="2:12" x14ac:dyDescent="0.25">
      <c r="B172" s="14"/>
      <c r="C172" s="15"/>
      <c r="D172" s="16"/>
      <c r="E172" s="17"/>
      <c r="F172" s="17"/>
      <c r="G172" s="19"/>
      <c r="H172" s="5"/>
      <c r="I172" s="5"/>
      <c r="J172" s="5"/>
      <c r="K172" s="5"/>
      <c r="L172" s="5"/>
    </row>
    <row r="173" spans="2:12" x14ac:dyDescent="0.25">
      <c r="B173" s="127"/>
      <c r="C173" s="128"/>
      <c r="D173" s="128"/>
      <c r="E173" s="129" t="s">
        <v>19</v>
      </c>
      <c r="F173" s="129"/>
      <c r="G173" s="22">
        <f>SUM(G170:G172)</f>
        <v>6000</v>
      </c>
      <c r="H173" s="5"/>
      <c r="I173" s="5"/>
      <c r="J173" s="5"/>
      <c r="K173" s="5"/>
      <c r="L173" s="5"/>
    </row>
    <row r="174" spans="2:12" x14ac:dyDescent="0.25">
      <c r="B174" s="122"/>
      <c r="C174" s="123"/>
      <c r="D174" s="123"/>
      <c r="E174" s="123"/>
      <c r="F174" s="123"/>
      <c r="G174" s="136"/>
      <c r="H174" s="5"/>
      <c r="I174" s="5"/>
      <c r="J174" s="5"/>
      <c r="K174" s="5"/>
      <c r="L174" s="5"/>
    </row>
    <row r="175" spans="2:12" x14ac:dyDescent="0.25">
      <c r="B175" s="126" t="s">
        <v>20</v>
      </c>
      <c r="C175" s="125"/>
      <c r="D175" s="11" t="str">
        <f>+D169</f>
        <v>UNIDAD</v>
      </c>
      <c r="E175" s="11" t="s">
        <v>3</v>
      </c>
      <c r="F175" s="12" t="str">
        <f>+F169</f>
        <v>VALOR UNITARIO</v>
      </c>
      <c r="G175" s="13" t="str">
        <f>+G169</f>
        <v>VALOR TOTAL</v>
      </c>
      <c r="H175" s="5"/>
      <c r="I175" s="5"/>
      <c r="J175" s="5"/>
      <c r="K175" s="5"/>
      <c r="L175" s="5"/>
    </row>
    <row r="176" spans="2:12" x14ac:dyDescent="0.25">
      <c r="B176" s="14"/>
      <c r="C176" s="23"/>
      <c r="D176" s="23"/>
      <c r="E176" s="43"/>
      <c r="F176" s="18"/>
      <c r="G176" s="19"/>
      <c r="H176" s="5"/>
      <c r="I176" s="5"/>
      <c r="J176" s="5"/>
      <c r="K176" s="5"/>
      <c r="L176" s="5"/>
    </row>
    <row r="177" spans="1:12" x14ac:dyDescent="0.25">
      <c r="B177" s="14">
        <v>2</v>
      </c>
      <c r="C177" s="25" t="s">
        <v>35</v>
      </c>
      <c r="D177" s="26" t="s">
        <v>22</v>
      </c>
      <c r="E177" s="27">
        <v>0.03</v>
      </c>
      <c r="F177" s="28">
        <v>14382</v>
      </c>
      <c r="G177" s="19">
        <f>+ROUND(E177*F177,0)</f>
        <v>431</v>
      </c>
      <c r="H177" s="5"/>
      <c r="I177" s="5"/>
      <c r="J177" s="5"/>
      <c r="K177" s="5"/>
      <c r="L177" s="5"/>
    </row>
    <row r="178" spans="1:12" x14ac:dyDescent="0.25">
      <c r="B178" s="127"/>
      <c r="C178" s="128"/>
      <c r="D178" s="128"/>
      <c r="E178" s="129" t="s">
        <v>23</v>
      </c>
      <c r="F178" s="129"/>
      <c r="G178" s="22">
        <f>G176+G177</f>
        <v>431</v>
      </c>
      <c r="H178" s="5"/>
      <c r="I178" s="5"/>
      <c r="J178" s="5"/>
      <c r="K178" s="5"/>
      <c r="L178" s="5"/>
    </row>
    <row r="179" spans="1:12" x14ac:dyDescent="0.25">
      <c r="B179" s="29"/>
      <c r="C179" s="30"/>
      <c r="D179" s="30"/>
      <c r="E179" s="31"/>
      <c r="F179" s="31"/>
      <c r="G179" s="32"/>
      <c r="H179" s="5"/>
      <c r="I179" s="5"/>
      <c r="J179" s="5"/>
      <c r="K179" s="5"/>
      <c r="L179" s="5"/>
    </row>
    <row r="180" spans="1:12" x14ac:dyDescent="0.25">
      <c r="B180" s="126" t="s">
        <v>24</v>
      </c>
      <c r="C180" s="125"/>
      <c r="D180" s="11" t="s">
        <v>25</v>
      </c>
      <c r="E180" s="11" t="s">
        <v>26</v>
      </c>
      <c r="F180" s="11" t="s">
        <v>27</v>
      </c>
      <c r="G180" s="33" t="s">
        <v>18</v>
      </c>
      <c r="H180" s="5"/>
      <c r="I180" s="5"/>
      <c r="J180" s="5"/>
      <c r="K180" s="5"/>
      <c r="L180" s="5"/>
    </row>
    <row r="181" spans="1:12" x14ac:dyDescent="0.25">
      <c r="B181" s="14">
        <v>1</v>
      </c>
      <c r="C181" s="23"/>
      <c r="D181" s="34"/>
      <c r="E181" s="27"/>
      <c r="F181" s="27"/>
      <c r="G181" s="19">
        <f>+ROUND(E181*F181*D181,0)</f>
        <v>0</v>
      </c>
      <c r="H181" s="5"/>
      <c r="I181" s="5"/>
      <c r="J181" s="5"/>
      <c r="K181" s="5"/>
      <c r="L181" s="5"/>
    </row>
    <row r="182" spans="1:12" x14ac:dyDescent="0.25">
      <c r="B182" s="137"/>
      <c r="C182" s="138"/>
      <c r="D182" s="139"/>
      <c r="E182" s="124" t="s">
        <v>28</v>
      </c>
      <c r="F182" s="125"/>
      <c r="G182" s="35">
        <f>SUM(G181)</f>
        <v>0</v>
      </c>
      <c r="H182" s="5"/>
      <c r="I182" s="5"/>
      <c r="J182" s="5"/>
      <c r="K182" s="5"/>
      <c r="L182" s="5"/>
    </row>
    <row r="183" spans="1:12" x14ac:dyDescent="0.25">
      <c r="B183" s="29"/>
      <c r="C183" s="30"/>
      <c r="D183" s="30"/>
      <c r="E183" s="31"/>
      <c r="F183" s="31"/>
      <c r="G183" s="32"/>
      <c r="H183" s="5"/>
      <c r="I183" s="5"/>
      <c r="J183" s="5"/>
      <c r="K183" s="5"/>
      <c r="L183" s="5"/>
    </row>
    <row r="184" spans="1:12" x14ac:dyDescent="0.25">
      <c r="B184" s="120" t="s">
        <v>29</v>
      </c>
      <c r="C184" s="121"/>
      <c r="D184" s="11" t="str">
        <f>+D175</f>
        <v>UNIDAD</v>
      </c>
      <c r="E184" s="11" t="s">
        <v>3</v>
      </c>
      <c r="F184" s="11" t="s">
        <v>30</v>
      </c>
      <c r="G184" s="13" t="str">
        <f>+G175</f>
        <v>VALOR TOTAL</v>
      </c>
      <c r="H184" s="5"/>
      <c r="I184" s="5"/>
      <c r="J184" s="5"/>
      <c r="K184" s="5"/>
      <c r="L184" s="5"/>
    </row>
    <row r="185" spans="1:12" x14ac:dyDescent="0.25">
      <c r="B185" s="14">
        <v>1</v>
      </c>
      <c r="C185" s="36" t="s">
        <v>31</v>
      </c>
      <c r="D185" s="37" t="s">
        <v>32</v>
      </c>
      <c r="E185" s="38">
        <v>0.7</v>
      </c>
      <c r="F185" s="28">
        <v>28765.599999999999</v>
      </c>
      <c r="G185" s="19">
        <f>+ROUND(E185*F185,0)</f>
        <v>20136</v>
      </c>
      <c r="H185" s="5"/>
      <c r="I185" s="5"/>
      <c r="J185" s="5"/>
      <c r="K185" s="5"/>
      <c r="L185" s="5"/>
    </row>
    <row r="186" spans="1:12" x14ac:dyDescent="0.25">
      <c r="B186" s="122"/>
      <c r="C186" s="123"/>
      <c r="D186" s="123"/>
      <c r="E186" s="124" t="s">
        <v>33</v>
      </c>
      <c r="F186" s="125"/>
      <c r="G186" s="22">
        <f>ROUND(G185,0)</f>
        <v>20136</v>
      </c>
      <c r="H186" s="5"/>
      <c r="I186" s="5"/>
      <c r="J186" s="5"/>
      <c r="K186" s="5"/>
      <c r="L186" s="5"/>
    </row>
    <row r="187" spans="1:12" x14ac:dyDescent="0.25">
      <c r="B187" s="29"/>
      <c r="C187" s="30"/>
      <c r="D187" s="30"/>
      <c r="E187" s="124" t="s">
        <v>34</v>
      </c>
      <c r="F187" s="125"/>
      <c r="G187" s="22">
        <f>ROUND(G173+G178+G186+G182,0)</f>
        <v>26567</v>
      </c>
      <c r="H187" s="5"/>
      <c r="I187" s="5"/>
      <c r="J187" s="5"/>
      <c r="K187" s="5"/>
      <c r="L187" s="5"/>
    </row>
    <row r="188" spans="1:12" ht="15.75" thickBot="1" x14ac:dyDescent="0.3">
      <c r="B188" s="39"/>
      <c r="C188" s="40"/>
      <c r="D188" s="40"/>
      <c r="E188" s="41"/>
      <c r="F188" s="41"/>
      <c r="G188" s="42"/>
      <c r="H188" s="5"/>
      <c r="I188" s="5"/>
      <c r="J188" s="5"/>
      <c r="K188" s="5"/>
      <c r="L188" s="5"/>
    </row>
    <row r="189" spans="1:12" ht="15.75" thickBot="1" x14ac:dyDescent="0.3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</row>
    <row r="190" spans="1:12" x14ac:dyDescent="0.25">
      <c r="A190">
        <v>7</v>
      </c>
      <c r="B190" s="103"/>
      <c r="C190" s="105"/>
      <c r="D190" s="106"/>
      <c r="E190" s="106"/>
      <c r="F190" s="106"/>
      <c r="G190" s="109"/>
      <c r="H190" s="5"/>
      <c r="I190" s="5"/>
      <c r="J190" s="5"/>
      <c r="K190" s="5"/>
      <c r="L190" s="5"/>
    </row>
    <row r="191" spans="1:12" x14ac:dyDescent="0.25">
      <c r="B191" s="104"/>
      <c r="C191" s="107"/>
      <c r="D191" s="108"/>
      <c r="E191" s="108"/>
      <c r="F191" s="108"/>
      <c r="G191" s="110"/>
      <c r="H191" s="5"/>
      <c r="I191" s="5"/>
      <c r="J191" s="5"/>
      <c r="K191" s="5"/>
      <c r="L191" s="5"/>
    </row>
    <row r="192" spans="1:12" x14ac:dyDescent="0.25">
      <c r="B192" s="104"/>
      <c r="C192" s="107"/>
      <c r="D192" s="108"/>
      <c r="E192" s="108"/>
      <c r="F192" s="108"/>
      <c r="G192" s="110"/>
      <c r="H192" s="5"/>
      <c r="I192" s="5"/>
      <c r="J192" s="5"/>
      <c r="K192" s="5"/>
      <c r="L192" s="5"/>
    </row>
    <row r="193" spans="2:12" x14ac:dyDescent="0.25">
      <c r="B193" s="104"/>
      <c r="C193" s="107"/>
      <c r="D193" s="108"/>
      <c r="E193" s="108"/>
      <c r="F193" s="108"/>
      <c r="G193" s="110"/>
      <c r="H193" s="5"/>
      <c r="I193" s="5"/>
      <c r="J193" s="5"/>
      <c r="K193" s="5"/>
      <c r="L193" s="5"/>
    </row>
    <row r="194" spans="2:12" x14ac:dyDescent="0.25">
      <c r="B194" s="104"/>
      <c r="C194" s="111" t="s">
        <v>11</v>
      </c>
      <c r="D194" s="111"/>
      <c r="E194" s="111"/>
      <c r="F194" s="112"/>
      <c r="G194" s="110"/>
      <c r="H194" s="5"/>
      <c r="I194" s="5"/>
      <c r="J194" s="5"/>
      <c r="K194" s="5"/>
      <c r="L194" s="5"/>
    </row>
    <row r="195" spans="2:12" x14ac:dyDescent="0.25">
      <c r="B195" s="104"/>
      <c r="C195" s="113"/>
      <c r="D195" s="113"/>
      <c r="E195" s="113"/>
      <c r="F195" s="114"/>
      <c r="G195" s="110"/>
      <c r="H195" s="5"/>
      <c r="I195" s="5"/>
      <c r="J195" s="5"/>
      <c r="K195" s="5"/>
      <c r="L195" s="5"/>
    </row>
    <row r="196" spans="2:12" x14ac:dyDescent="0.25">
      <c r="B196" s="115" t="s">
        <v>12</v>
      </c>
      <c r="C196" s="116"/>
      <c r="D196" s="117"/>
      <c r="E196" s="117"/>
      <c r="F196" s="117"/>
      <c r="G196" s="118"/>
      <c r="H196" s="5"/>
      <c r="I196" s="5"/>
      <c r="J196" s="5"/>
      <c r="K196" s="5"/>
      <c r="L196" s="5"/>
    </row>
    <row r="197" spans="2:12" x14ac:dyDescent="0.25">
      <c r="B197" s="115"/>
      <c r="C197" s="116"/>
      <c r="D197" s="113"/>
      <c r="E197" s="113"/>
      <c r="F197" s="113"/>
      <c r="G197" s="119"/>
      <c r="H197" s="5"/>
      <c r="I197" s="5"/>
      <c r="J197" s="5"/>
      <c r="K197" s="5"/>
      <c r="L197" s="5"/>
    </row>
    <row r="198" spans="2:12" x14ac:dyDescent="0.25">
      <c r="B198" s="6" t="s">
        <v>13</v>
      </c>
      <c r="C198" s="7">
        <f>+MODELO!B18</f>
        <v>1.7</v>
      </c>
      <c r="D198" s="130" t="str">
        <f>+MODELO!C18</f>
        <v>Suministro e instalacion de parque infantil</v>
      </c>
      <c r="E198" s="131"/>
      <c r="F198" s="131"/>
      <c r="G198" s="132"/>
      <c r="H198" s="5"/>
      <c r="I198" s="5"/>
      <c r="J198" s="5"/>
      <c r="K198" s="5"/>
      <c r="L198" s="5"/>
    </row>
    <row r="199" spans="2:12" x14ac:dyDescent="0.25">
      <c r="B199" s="8"/>
      <c r="C199" s="9"/>
      <c r="D199" s="133" t="s">
        <v>14</v>
      </c>
      <c r="E199" s="134"/>
      <c r="F199" s="135"/>
      <c r="G199" s="10" t="str">
        <f>+MODELO!G18</f>
        <v>UN</v>
      </c>
      <c r="H199" s="5"/>
      <c r="I199" s="5"/>
      <c r="J199" s="5"/>
      <c r="K199" s="5"/>
      <c r="L199" s="5"/>
    </row>
    <row r="200" spans="2:12" x14ac:dyDescent="0.25">
      <c r="B200" s="120" t="s">
        <v>15</v>
      </c>
      <c r="C200" s="121"/>
      <c r="D200" s="11" t="s">
        <v>16</v>
      </c>
      <c r="E200" s="11" t="s">
        <v>3</v>
      </c>
      <c r="F200" s="12" t="s">
        <v>17</v>
      </c>
      <c r="G200" s="13" t="s">
        <v>18</v>
      </c>
      <c r="H200" s="5"/>
      <c r="I200" s="5"/>
      <c r="J200" s="5"/>
      <c r="K200" s="5"/>
      <c r="L200" s="5"/>
    </row>
    <row r="201" spans="2:12" x14ac:dyDescent="0.25">
      <c r="B201" s="14">
        <v>1</v>
      </c>
      <c r="C201" s="15" t="s">
        <v>85</v>
      </c>
      <c r="D201" s="16" t="s">
        <v>59</v>
      </c>
      <c r="E201" s="17">
        <v>1</v>
      </c>
      <c r="F201" s="80">
        <v>6284800</v>
      </c>
      <c r="G201" s="19">
        <f>+ROUND(E201*F201,0)</f>
        <v>6284800</v>
      </c>
      <c r="H201" s="5"/>
      <c r="I201" s="5"/>
      <c r="J201" s="5"/>
      <c r="K201" s="5"/>
      <c r="L201" s="5"/>
    </row>
    <row r="202" spans="2:12" x14ac:dyDescent="0.25">
      <c r="B202" s="14">
        <v>2</v>
      </c>
      <c r="C202" s="15"/>
      <c r="D202" s="16"/>
      <c r="E202" s="20"/>
      <c r="F202" s="21"/>
      <c r="G202" s="19">
        <f t="shared" ref="G202:G203" si="2">+ROUND(E202*F202,0)</f>
        <v>0</v>
      </c>
      <c r="H202" s="5"/>
      <c r="I202" s="5"/>
      <c r="J202" s="5"/>
      <c r="K202" s="5"/>
      <c r="L202" s="5"/>
    </row>
    <row r="203" spans="2:12" x14ac:dyDescent="0.25">
      <c r="B203" s="14">
        <v>3</v>
      </c>
      <c r="C203" s="15"/>
      <c r="D203" s="16"/>
      <c r="E203" s="17"/>
      <c r="F203" s="17"/>
      <c r="G203" s="19">
        <f t="shared" si="2"/>
        <v>0</v>
      </c>
      <c r="H203" s="5"/>
      <c r="I203" s="5"/>
      <c r="J203" s="5"/>
      <c r="K203" s="5"/>
      <c r="L203" s="5"/>
    </row>
    <row r="204" spans="2:12" x14ac:dyDescent="0.25">
      <c r="B204" s="127"/>
      <c r="C204" s="128"/>
      <c r="D204" s="128"/>
      <c r="E204" s="129" t="s">
        <v>19</v>
      </c>
      <c r="F204" s="129"/>
      <c r="G204" s="22">
        <f>SUM(G201:G203)</f>
        <v>6284800</v>
      </c>
      <c r="H204" s="5"/>
      <c r="I204" s="5"/>
      <c r="J204" s="5"/>
      <c r="K204" s="5"/>
      <c r="L204" s="5"/>
    </row>
    <row r="205" spans="2:12" x14ac:dyDescent="0.25">
      <c r="B205" s="122"/>
      <c r="C205" s="123"/>
      <c r="D205" s="123"/>
      <c r="E205" s="123"/>
      <c r="F205" s="123"/>
      <c r="G205" s="136"/>
      <c r="H205" s="5"/>
      <c r="I205" s="5"/>
      <c r="J205" s="5"/>
      <c r="K205" s="5"/>
      <c r="L205" s="5"/>
    </row>
    <row r="206" spans="2:12" x14ac:dyDescent="0.25">
      <c r="B206" s="126" t="s">
        <v>20</v>
      </c>
      <c r="C206" s="125"/>
      <c r="D206" s="11" t="str">
        <f>+D200</f>
        <v>UNIDAD</v>
      </c>
      <c r="E206" s="11" t="s">
        <v>3</v>
      </c>
      <c r="F206" s="12" t="str">
        <f>+F200</f>
        <v>VALOR UNITARIO</v>
      </c>
      <c r="G206" s="13" t="str">
        <f>+G200</f>
        <v>VALOR TOTAL</v>
      </c>
    </row>
    <row r="207" spans="2:12" x14ac:dyDescent="0.25">
      <c r="B207" s="14">
        <v>1</v>
      </c>
      <c r="C207" s="23" t="s">
        <v>21</v>
      </c>
      <c r="D207" s="23" t="s">
        <v>22</v>
      </c>
      <c r="E207" s="24">
        <v>2.9999999999999997E-4</v>
      </c>
      <c r="F207" s="18">
        <v>97227</v>
      </c>
      <c r="G207" s="19">
        <f>+ROUND(E207*F207,0)</f>
        <v>29</v>
      </c>
    </row>
    <row r="208" spans="2:12" x14ac:dyDescent="0.25">
      <c r="B208" s="14">
        <v>2</v>
      </c>
      <c r="C208" s="25"/>
      <c r="D208" s="26"/>
      <c r="E208" s="27"/>
      <c r="F208" s="28"/>
      <c r="G208" s="19">
        <f>+ROUND(E208*F208,0)</f>
        <v>0</v>
      </c>
    </row>
    <row r="209" spans="1:7" x14ac:dyDescent="0.25">
      <c r="B209" s="127"/>
      <c r="C209" s="128"/>
      <c r="D209" s="128"/>
      <c r="E209" s="129" t="s">
        <v>23</v>
      </c>
      <c r="F209" s="129"/>
      <c r="G209" s="22">
        <f>G207+G208</f>
        <v>29</v>
      </c>
    </row>
    <row r="210" spans="1:7" x14ac:dyDescent="0.25">
      <c r="B210" s="29"/>
      <c r="C210" s="30"/>
      <c r="D210" s="30"/>
      <c r="E210" s="31"/>
      <c r="F210" s="31"/>
      <c r="G210" s="32"/>
    </row>
    <row r="211" spans="1:7" x14ac:dyDescent="0.25">
      <c r="B211" s="126" t="s">
        <v>24</v>
      </c>
      <c r="C211" s="125"/>
      <c r="D211" s="11" t="s">
        <v>25</v>
      </c>
      <c r="E211" s="11" t="s">
        <v>26</v>
      </c>
      <c r="F211" s="11" t="s">
        <v>27</v>
      </c>
      <c r="G211" s="33" t="s">
        <v>18</v>
      </c>
    </row>
    <row r="212" spans="1:7" x14ac:dyDescent="0.25">
      <c r="B212" s="14">
        <v>1</v>
      </c>
      <c r="C212" s="23" t="s">
        <v>24</v>
      </c>
      <c r="D212" s="34" t="s">
        <v>75</v>
      </c>
      <c r="E212" s="27">
        <v>2</v>
      </c>
      <c r="F212" s="82">
        <v>1139</v>
      </c>
      <c r="G212" s="19">
        <f>+ROUND(E212*F212,0)</f>
        <v>2278</v>
      </c>
    </row>
    <row r="213" spans="1:7" x14ac:dyDescent="0.25">
      <c r="B213" s="137"/>
      <c r="C213" s="138"/>
      <c r="D213" s="139"/>
      <c r="E213" s="124" t="s">
        <v>28</v>
      </c>
      <c r="F213" s="125"/>
      <c r="G213" s="35">
        <f>SUM(G212)</f>
        <v>2278</v>
      </c>
    </row>
    <row r="214" spans="1:7" x14ac:dyDescent="0.25">
      <c r="B214" s="29"/>
      <c r="C214" s="30"/>
      <c r="D214" s="30"/>
      <c r="E214" s="31"/>
      <c r="F214" s="31"/>
      <c r="G214" s="32"/>
    </row>
    <row r="215" spans="1:7" x14ac:dyDescent="0.25">
      <c r="B215" s="120" t="s">
        <v>29</v>
      </c>
      <c r="C215" s="121"/>
      <c r="D215" s="11" t="str">
        <f>+D206</f>
        <v>UNIDAD</v>
      </c>
      <c r="E215" s="11" t="s">
        <v>3</v>
      </c>
      <c r="F215" s="11" t="s">
        <v>30</v>
      </c>
      <c r="G215" s="13" t="str">
        <f>+G206</f>
        <v>VALOR TOTAL</v>
      </c>
    </row>
    <row r="216" spans="1:7" x14ac:dyDescent="0.25">
      <c r="B216" s="14">
        <v>1</v>
      </c>
      <c r="C216" s="36" t="s">
        <v>31</v>
      </c>
      <c r="D216" s="37" t="s">
        <v>32</v>
      </c>
      <c r="E216" s="38">
        <v>2</v>
      </c>
      <c r="F216" s="28">
        <v>28765</v>
      </c>
      <c r="G216" s="19">
        <f>+ROUND(E216*F216,0)</f>
        <v>57530</v>
      </c>
    </row>
    <row r="217" spans="1:7" x14ac:dyDescent="0.25">
      <c r="B217" s="122"/>
      <c r="C217" s="123"/>
      <c r="D217" s="123"/>
      <c r="E217" s="124" t="s">
        <v>33</v>
      </c>
      <c r="F217" s="125"/>
      <c r="G217" s="22">
        <f>ROUND(G216,0)</f>
        <v>57530</v>
      </c>
    </row>
    <row r="218" spans="1:7" x14ac:dyDescent="0.25">
      <c r="B218" s="29"/>
      <c r="C218" s="30"/>
      <c r="D218" s="30"/>
      <c r="E218" s="124" t="s">
        <v>34</v>
      </c>
      <c r="F218" s="125"/>
      <c r="G218" s="22">
        <f>ROUND(G204+G209+G217+G213,0)</f>
        <v>6344637</v>
      </c>
    </row>
    <row r="219" spans="1:7" ht="15.75" thickBot="1" x14ac:dyDescent="0.3">
      <c r="B219" s="39"/>
      <c r="C219" s="40"/>
      <c r="D219" s="40"/>
      <c r="E219" s="41"/>
      <c r="F219" s="41"/>
      <c r="G219" s="42"/>
    </row>
    <row r="220" spans="1:7" ht="15.75" thickBot="1" x14ac:dyDescent="0.3"/>
    <row r="221" spans="1:7" x14ac:dyDescent="0.25">
      <c r="A221">
        <v>8</v>
      </c>
      <c r="B221" s="103"/>
      <c r="C221" s="105"/>
      <c r="D221" s="106"/>
      <c r="E221" s="106"/>
      <c r="F221" s="106"/>
      <c r="G221" s="109"/>
    </row>
    <row r="222" spans="1:7" x14ac:dyDescent="0.25">
      <c r="B222" s="104"/>
      <c r="C222" s="107"/>
      <c r="D222" s="108"/>
      <c r="E222" s="108"/>
      <c r="F222" s="108"/>
      <c r="G222" s="110"/>
    </row>
    <row r="223" spans="1:7" x14ac:dyDescent="0.25">
      <c r="B223" s="104"/>
      <c r="C223" s="107"/>
      <c r="D223" s="108"/>
      <c r="E223" s="108"/>
      <c r="F223" s="108"/>
      <c r="G223" s="110"/>
    </row>
    <row r="224" spans="1:7" x14ac:dyDescent="0.25">
      <c r="B224" s="104"/>
      <c r="C224" s="107"/>
      <c r="D224" s="108"/>
      <c r="E224" s="108"/>
      <c r="F224" s="108"/>
      <c r="G224" s="110"/>
    </row>
    <row r="225" spans="2:7" x14ac:dyDescent="0.25">
      <c r="B225" s="104"/>
      <c r="C225" s="111" t="s">
        <v>11</v>
      </c>
      <c r="D225" s="111"/>
      <c r="E225" s="111"/>
      <c r="F225" s="112"/>
      <c r="G225" s="110"/>
    </row>
    <row r="226" spans="2:7" x14ac:dyDescent="0.25">
      <c r="B226" s="104"/>
      <c r="C226" s="113"/>
      <c r="D226" s="113"/>
      <c r="E226" s="113"/>
      <c r="F226" s="114"/>
      <c r="G226" s="110"/>
    </row>
    <row r="227" spans="2:7" x14ac:dyDescent="0.25">
      <c r="B227" s="115" t="s">
        <v>12</v>
      </c>
      <c r="C227" s="116"/>
      <c r="D227" s="117"/>
      <c r="E227" s="117"/>
      <c r="F227" s="117"/>
      <c r="G227" s="118"/>
    </row>
    <row r="228" spans="2:7" x14ac:dyDescent="0.25">
      <c r="B228" s="115"/>
      <c r="C228" s="116"/>
      <c r="D228" s="113"/>
      <c r="E228" s="113"/>
      <c r="F228" s="113"/>
      <c r="G228" s="119"/>
    </row>
    <row r="229" spans="2:7" x14ac:dyDescent="0.25">
      <c r="B229" s="6" t="s">
        <v>13</v>
      </c>
      <c r="C229" s="7">
        <f>+MODELO!B19</f>
        <v>1.8</v>
      </c>
      <c r="D229" s="130" t="str">
        <f>+MODELO!C19</f>
        <v>Reparacion de malla contraimpacto de cancha futbol 7</v>
      </c>
      <c r="E229" s="131"/>
      <c r="F229" s="131"/>
      <c r="G229" s="132"/>
    </row>
    <row r="230" spans="2:7" x14ac:dyDescent="0.25">
      <c r="B230" s="8"/>
      <c r="C230" s="9"/>
      <c r="D230" s="133" t="s">
        <v>14</v>
      </c>
      <c r="E230" s="134"/>
      <c r="F230" s="135"/>
      <c r="G230" s="10" t="str">
        <f>+MODELO!G19</f>
        <v>M2</v>
      </c>
    </row>
    <row r="231" spans="2:7" x14ac:dyDescent="0.25">
      <c r="B231" s="120" t="s">
        <v>15</v>
      </c>
      <c r="C231" s="121"/>
      <c r="D231" s="11" t="s">
        <v>16</v>
      </c>
      <c r="E231" s="11" t="s">
        <v>3</v>
      </c>
      <c r="F231" s="12" t="s">
        <v>17</v>
      </c>
      <c r="G231" s="13" t="s">
        <v>18</v>
      </c>
    </row>
    <row r="232" spans="2:7" x14ac:dyDescent="0.25">
      <c r="B232" s="14">
        <v>1</v>
      </c>
      <c r="C232" s="15"/>
      <c r="D232" s="16"/>
      <c r="E232" s="17"/>
      <c r="F232" s="18"/>
      <c r="G232" s="19">
        <f>+ROUND(E232*F232,0)</f>
        <v>0</v>
      </c>
    </row>
    <row r="233" spans="2:7" x14ac:dyDescent="0.25">
      <c r="B233" s="14">
        <v>2</v>
      </c>
      <c r="C233" s="15"/>
      <c r="D233" s="16"/>
      <c r="E233" s="20"/>
      <c r="F233" s="21"/>
      <c r="G233" s="19">
        <f>+ROUND(E233*F233,0)</f>
        <v>0</v>
      </c>
    </row>
    <row r="234" spans="2:7" x14ac:dyDescent="0.25">
      <c r="B234" s="14"/>
      <c r="C234" s="15"/>
      <c r="D234" s="16"/>
      <c r="E234" s="17"/>
      <c r="F234" s="17"/>
      <c r="G234" s="19"/>
    </row>
    <row r="235" spans="2:7" x14ac:dyDescent="0.25">
      <c r="B235" s="127"/>
      <c r="C235" s="128"/>
      <c r="D235" s="128"/>
      <c r="E235" s="129" t="s">
        <v>19</v>
      </c>
      <c r="F235" s="129"/>
      <c r="G235" s="22">
        <f>SUM(G232:G234)</f>
        <v>0</v>
      </c>
    </row>
    <row r="236" spans="2:7" x14ac:dyDescent="0.25">
      <c r="B236" s="122"/>
      <c r="C236" s="123"/>
      <c r="D236" s="123"/>
      <c r="E236" s="123"/>
      <c r="F236" s="123"/>
      <c r="G236" s="136"/>
    </row>
    <row r="237" spans="2:7" x14ac:dyDescent="0.25">
      <c r="B237" s="126" t="s">
        <v>20</v>
      </c>
      <c r="C237" s="125"/>
      <c r="D237" s="11" t="str">
        <f>+D231</f>
        <v>UNIDAD</v>
      </c>
      <c r="E237" s="11" t="s">
        <v>3</v>
      </c>
      <c r="F237" s="12" t="str">
        <f>+F231</f>
        <v>VALOR UNITARIO</v>
      </c>
      <c r="G237" s="13" t="str">
        <f>+G231</f>
        <v>VALOR TOTAL</v>
      </c>
    </row>
    <row r="238" spans="2:7" x14ac:dyDescent="0.25">
      <c r="B238" s="14">
        <v>1</v>
      </c>
      <c r="C238" s="23" t="s">
        <v>35</v>
      </c>
      <c r="D238" s="23" t="s">
        <v>22</v>
      </c>
      <c r="E238" s="24">
        <v>5.0000000000000001E-4</v>
      </c>
      <c r="F238" s="18">
        <v>37395.279999999999</v>
      </c>
      <c r="G238" s="19">
        <f>+ROUND(F238,0)</f>
        <v>37395</v>
      </c>
    </row>
    <row r="239" spans="2:7" x14ac:dyDescent="0.25">
      <c r="B239" s="14">
        <v>2</v>
      </c>
      <c r="C239" s="25"/>
      <c r="D239" s="26"/>
      <c r="E239" s="27"/>
      <c r="F239" s="28"/>
      <c r="G239" s="19">
        <f>+ROUND(E239*F239,0)</f>
        <v>0</v>
      </c>
    </row>
    <row r="240" spans="2:7" x14ac:dyDescent="0.25">
      <c r="B240" s="127"/>
      <c r="C240" s="128"/>
      <c r="D240" s="128"/>
      <c r="E240" s="129" t="s">
        <v>23</v>
      </c>
      <c r="F240" s="129"/>
      <c r="G240" s="22">
        <f>G238+G239</f>
        <v>37395</v>
      </c>
    </row>
    <row r="241" spans="1:7" x14ac:dyDescent="0.25">
      <c r="B241" s="29"/>
      <c r="C241" s="30"/>
      <c r="D241" s="30"/>
      <c r="E241" s="31"/>
      <c r="F241" s="31"/>
      <c r="G241" s="32"/>
    </row>
    <row r="242" spans="1:7" x14ac:dyDescent="0.25">
      <c r="B242" s="126" t="s">
        <v>24</v>
      </c>
      <c r="C242" s="125"/>
      <c r="D242" s="11" t="s">
        <v>25</v>
      </c>
      <c r="E242" s="11" t="s">
        <v>26</v>
      </c>
      <c r="F242" s="11" t="s">
        <v>27</v>
      </c>
      <c r="G242" s="33" t="s">
        <v>18</v>
      </c>
    </row>
    <row r="243" spans="1:7" x14ac:dyDescent="0.25">
      <c r="B243" s="14">
        <v>1</v>
      </c>
      <c r="C243" s="23"/>
      <c r="D243" s="34"/>
      <c r="E243" s="27"/>
      <c r="F243" s="27"/>
      <c r="G243" s="19">
        <f>+ROUND(E243*F243*D243,0)</f>
        <v>0</v>
      </c>
    </row>
    <row r="244" spans="1:7" x14ac:dyDescent="0.25">
      <c r="B244" s="137"/>
      <c r="C244" s="138"/>
      <c r="D244" s="139"/>
      <c r="E244" s="124" t="s">
        <v>28</v>
      </c>
      <c r="F244" s="125"/>
      <c r="G244" s="35">
        <f>SUM(G243)</f>
        <v>0</v>
      </c>
    </row>
    <row r="245" spans="1:7" x14ac:dyDescent="0.25">
      <c r="B245" s="29"/>
      <c r="C245" s="30"/>
      <c r="D245" s="30"/>
      <c r="E245" s="31"/>
      <c r="F245" s="31"/>
      <c r="G245" s="32"/>
    </row>
    <row r="246" spans="1:7" x14ac:dyDescent="0.25">
      <c r="B246" s="120" t="s">
        <v>29</v>
      </c>
      <c r="C246" s="121"/>
      <c r="D246" s="11" t="str">
        <f>+D237</f>
        <v>UNIDAD</v>
      </c>
      <c r="E246" s="11" t="s">
        <v>3</v>
      </c>
      <c r="F246" s="11" t="s">
        <v>30</v>
      </c>
      <c r="G246" s="13" t="str">
        <f>+G237</f>
        <v>VALOR TOTAL</v>
      </c>
    </row>
    <row r="247" spans="1:7" x14ac:dyDescent="0.25">
      <c r="B247" s="14">
        <v>1</v>
      </c>
      <c r="C247" s="36" t="s">
        <v>31</v>
      </c>
      <c r="D247" s="37" t="s">
        <v>32</v>
      </c>
      <c r="E247" s="38">
        <v>1.6</v>
      </c>
      <c r="F247" s="28">
        <v>28765.599999999999</v>
      </c>
      <c r="G247" s="19">
        <f>+ROUND(E247*F247,0)</f>
        <v>46025</v>
      </c>
    </row>
    <row r="248" spans="1:7" x14ac:dyDescent="0.25">
      <c r="B248" s="122"/>
      <c r="C248" s="123"/>
      <c r="D248" s="123"/>
      <c r="E248" s="124" t="s">
        <v>33</v>
      </c>
      <c r="F248" s="125"/>
      <c r="G248" s="22">
        <f>ROUND(G247,0)</f>
        <v>46025</v>
      </c>
    </row>
    <row r="249" spans="1:7" x14ac:dyDescent="0.25">
      <c r="B249" s="29"/>
      <c r="C249" s="30"/>
      <c r="D249" s="30"/>
      <c r="E249" s="124" t="s">
        <v>34</v>
      </c>
      <c r="F249" s="125"/>
      <c r="G249" s="79">
        <f>ROUND(G235+G240+G248+G244,0)</f>
        <v>83420</v>
      </c>
    </row>
    <row r="250" spans="1:7" ht="15.75" thickBot="1" x14ac:dyDescent="0.3">
      <c r="B250" s="39"/>
      <c r="C250" s="40"/>
      <c r="D250" s="40"/>
      <c r="E250" s="41"/>
      <c r="F250" s="41"/>
      <c r="G250" s="42"/>
    </row>
    <row r="251" spans="1:7" ht="15.75" thickBot="1" x14ac:dyDescent="0.3"/>
    <row r="252" spans="1:7" x14ac:dyDescent="0.25">
      <c r="A252">
        <v>9</v>
      </c>
      <c r="B252" s="103"/>
      <c r="C252" s="105"/>
      <c r="D252" s="106"/>
      <c r="E252" s="106"/>
      <c r="F252" s="106"/>
      <c r="G252" s="109"/>
    </row>
    <row r="253" spans="1:7" x14ac:dyDescent="0.25">
      <c r="B253" s="104"/>
      <c r="C253" s="107"/>
      <c r="D253" s="108"/>
      <c r="E253" s="108"/>
      <c r="F253" s="108"/>
      <c r="G253" s="110"/>
    </row>
    <row r="254" spans="1:7" x14ac:dyDescent="0.25">
      <c r="B254" s="104"/>
      <c r="C254" s="107"/>
      <c r="D254" s="108"/>
      <c r="E254" s="108"/>
      <c r="F254" s="108"/>
      <c r="G254" s="110"/>
    </row>
    <row r="255" spans="1:7" x14ac:dyDescent="0.25">
      <c r="B255" s="104"/>
      <c r="C255" s="107"/>
      <c r="D255" s="108"/>
      <c r="E255" s="108"/>
      <c r="F255" s="108"/>
      <c r="G255" s="110"/>
    </row>
    <row r="256" spans="1:7" x14ac:dyDescent="0.25">
      <c r="B256" s="104"/>
      <c r="C256" s="111" t="s">
        <v>11</v>
      </c>
      <c r="D256" s="111"/>
      <c r="E256" s="111"/>
      <c r="F256" s="112"/>
      <c r="G256" s="110"/>
    </row>
    <row r="257" spans="2:7" x14ac:dyDescent="0.25">
      <c r="B257" s="104"/>
      <c r="C257" s="113"/>
      <c r="D257" s="113"/>
      <c r="E257" s="113"/>
      <c r="F257" s="114"/>
      <c r="G257" s="110"/>
    </row>
    <row r="258" spans="2:7" x14ac:dyDescent="0.25">
      <c r="B258" s="115" t="s">
        <v>12</v>
      </c>
      <c r="C258" s="116"/>
      <c r="D258" s="117"/>
      <c r="E258" s="117"/>
      <c r="F258" s="117"/>
      <c r="G258" s="118"/>
    </row>
    <row r="259" spans="2:7" x14ac:dyDescent="0.25">
      <c r="B259" s="115"/>
      <c r="C259" s="116"/>
      <c r="D259" s="113"/>
      <c r="E259" s="113"/>
      <c r="F259" s="113"/>
      <c r="G259" s="119"/>
    </row>
    <row r="260" spans="2:7" x14ac:dyDescent="0.25">
      <c r="B260" s="6" t="s">
        <v>13</v>
      </c>
      <c r="C260" s="7">
        <f>+MODELO!B20</f>
        <v>1.9</v>
      </c>
      <c r="D260" s="130" t="str">
        <f>+MODELO!C20</f>
        <v xml:space="preserve">Construccion de malla contraimpacto de cancha multifuncional </v>
      </c>
      <c r="E260" s="131"/>
      <c r="F260" s="131"/>
      <c r="G260" s="132"/>
    </row>
    <row r="261" spans="2:7" x14ac:dyDescent="0.25">
      <c r="B261" s="8"/>
      <c r="C261" s="9"/>
      <c r="D261" s="133" t="s">
        <v>14</v>
      </c>
      <c r="E261" s="134"/>
      <c r="F261" s="135"/>
      <c r="G261" s="10" t="str">
        <f>+MODELO!G20</f>
        <v>M2</v>
      </c>
    </row>
    <row r="262" spans="2:7" x14ac:dyDescent="0.25">
      <c r="B262" s="120" t="s">
        <v>15</v>
      </c>
      <c r="C262" s="121"/>
      <c r="D262" s="11" t="s">
        <v>16</v>
      </c>
      <c r="E262" s="11" t="s">
        <v>3</v>
      </c>
      <c r="F262" s="12" t="s">
        <v>17</v>
      </c>
      <c r="G262" s="13" t="s">
        <v>18</v>
      </c>
    </row>
    <row r="263" spans="2:7" x14ac:dyDescent="0.25">
      <c r="B263" s="14">
        <v>1</v>
      </c>
      <c r="C263" s="15" t="s">
        <v>86</v>
      </c>
      <c r="D263" s="16" t="s">
        <v>60</v>
      </c>
      <c r="E263" s="17">
        <v>4</v>
      </c>
      <c r="F263" s="18">
        <v>16366</v>
      </c>
      <c r="G263" s="19">
        <f>E263*F263</f>
        <v>65464</v>
      </c>
    </row>
    <row r="264" spans="2:7" x14ac:dyDescent="0.25">
      <c r="B264" s="14">
        <v>2</v>
      </c>
      <c r="C264" s="15"/>
      <c r="D264" s="16"/>
      <c r="E264" s="20"/>
      <c r="F264" s="21"/>
      <c r="G264" s="19"/>
    </row>
    <row r="265" spans="2:7" x14ac:dyDescent="0.25">
      <c r="B265" s="14"/>
      <c r="C265" s="15"/>
      <c r="D265" s="16"/>
      <c r="E265" s="17"/>
      <c r="F265" s="17"/>
      <c r="G265" s="19"/>
    </row>
    <row r="266" spans="2:7" x14ac:dyDescent="0.25">
      <c r="B266" s="127"/>
      <c r="C266" s="128"/>
      <c r="D266" s="128"/>
      <c r="E266" s="129" t="s">
        <v>19</v>
      </c>
      <c r="F266" s="129"/>
      <c r="G266" s="22">
        <f>SUM(G263:G265)</f>
        <v>65464</v>
      </c>
    </row>
    <row r="267" spans="2:7" x14ac:dyDescent="0.25">
      <c r="B267" s="122"/>
      <c r="C267" s="123"/>
      <c r="D267" s="123"/>
      <c r="E267" s="123"/>
      <c r="F267" s="123"/>
      <c r="G267" s="136"/>
    </row>
    <row r="268" spans="2:7" x14ac:dyDescent="0.25">
      <c r="B268" s="126" t="s">
        <v>20</v>
      </c>
      <c r="C268" s="125"/>
      <c r="D268" s="11" t="str">
        <f>+D262</f>
        <v>UNIDAD</v>
      </c>
      <c r="E268" s="11" t="s">
        <v>3</v>
      </c>
      <c r="F268" s="12" t="str">
        <f>+F262</f>
        <v>VALOR UNITARIO</v>
      </c>
      <c r="G268" s="13" t="str">
        <f>+G262</f>
        <v>VALOR TOTAL</v>
      </c>
    </row>
    <row r="269" spans="2:7" x14ac:dyDescent="0.25">
      <c r="B269" s="14"/>
      <c r="C269" s="23"/>
      <c r="D269" s="23"/>
      <c r="E269" s="43"/>
      <c r="F269" s="18"/>
      <c r="G269" s="19"/>
    </row>
    <row r="270" spans="2:7" x14ac:dyDescent="0.25">
      <c r="B270" s="14"/>
      <c r="C270" s="25" t="s">
        <v>35</v>
      </c>
      <c r="D270" s="26" t="s">
        <v>22</v>
      </c>
      <c r="E270" s="27">
        <v>0.05</v>
      </c>
      <c r="F270" s="28">
        <v>14382</v>
      </c>
      <c r="G270" s="19">
        <f>+ROUND(E270*F270,0)</f>
        <v>719</v>
      </c>
    </row>
    <row r="271" spans="2:7" x14ac:dyDescent="0.25">
      <c r="B271" s="127"/>
      <c r="C271" s="128"/>
      <c r="D271" s="128"/>
      <c r="E271" s="129" t="s">
        <v>23</v>
      </c>
      <c r="F271" s="129"/>
      <c r="G271" s="22">
        <f>G269+G270</f>
        <v>719</v>
      </c>
    </row>
    <row r="272" spans="2:7" x14ac:dyDescent="0.25">
      <c r="B272" s="29"/>
      <c r="C272" s="30"/>
      <c r="D272" s="30"/>
      <c r="E272" s="31"/>
      <c r="F272" s="31"/>
      <c r="G272" s="32"/>
    </row>
    <row r="273" spans="2:7" x14ac:dyDescent="0.25">
      <c r="B273" s="126" t="s">
        <v>24</v>
      </c>
      <c r="C273" s="125"/>
      <c r="D273" s="11" t="s">
        <v>25</v>
      </c>
      <c r="E273" s="11" t="s">
        <v>26</v>
      </c>
      <c r="F273" s="11" t="s">
        <v>27</v>
      </c>
      <c r="G273" s="33" t="s">
        <v>18</v>
      </c>
    </row>
    <row r="274" spans="2:7" x14ac:dyDescent="0.25">
      <c r="B274" s="71">
        <v>1</v>
      </c>
      <c r="C274" s="72" t="s">
        <v>24</v>
      </c>
      <c r="D274" s="34" t="s">
        <v>75</v>
      </c>
      <c r="E274" s="27">
        <v>2</v>
      </c>
      <c r="F274" s="82">
        <v>1139</v>
      </c>
      <c r="G274" s="19">
        <f>+ROUND(E274*F274,0)</f>
        <v>2278</v>
      </c>
    </row>
    <row r="275" spans="2:7" x14ac:dyDescent="0.25">
      <c r="B275" s="137"/>
      <c r="C275" s="138"/>
      <c r="D275" s="139"/>
      <c r="E275" s="124" t="s">
        <v>28</v>
      </c>
      <c r="F275" s="125"/>
      <c r="G275" s="35">
        <f>SUM(G274)</f>
        <v>2278</v>
      </c>
    </row>
    <row r="276" spans="2:7" x14ac:dyDescent="0.25">
      <c r="B276" s="29"/>
      <c r="C276" s="30"/>
      <c r="D276" s="30"/>
      <c r="E276" s="31"/>
      <c r="F276" s="31"/>
      <c r="G276" s="32"/>
    </row>
    <row r="277" spans="2:7" x14ac:dyDescent="0.25">
      <c r="B277" s="120" t="s">
        <v>29</v>
      </c>
      <c r="C277" s="121"/>
      <c r="D277" s="11" t="str">
        <f>+D268</f>
        <v>UNIDAD</v>
      </c>
      <c r="E277" s="11" t="s">
        <v>3</v>
      </c>
      <c r="F277" s="11" t="s">
        <v>30</v>
      </c>
      <c r="G277" s="13" t="str">
        <f>+G268</f>
        <v>VALOR TOTAL</v>
      </c>
    </row>
    <row r="278" spans="2:7" x14ac:dyDescent="0.25">
      <c r="B278" s="14">
        <v>1</v>
      </c>
      <c r="C278" s="36" t="s">
        <v>31</v>
      </c>
      <c r="D278" s="37" t="s">
        <v>32</v>
      </c>
      <c r="E278" s="38">
        <v>0.86</v>
      </c>
      <c r="F278" s="28">
        <v>28765.599999999999</v>
      </c>
      <c r="G278" s="19">
        <f>+ROUND(E278*F278,0)</f>
        <v>24738</v>
      </c>
    </row>
    <row r="279" spans="2:7" x14ac:dyDescent="0.25">
      <c r="B279" s="122"/>
      <c r="C279" s="123"/>
      <c r="D279" s="123"/>
      <c r="E279" s="124" t="s">
        <v>33</v>
      </c>
      <c r="F279" s="125"/>
      <c r="G279" s="22">
        <f>ROUND(G278,0)</f>
        <v>24738</v>
      </c>
    </row>
    <row r="280" spans="2:7" x14ac:dyDescent="0.25">
      <c r="B280" s="29"/>
      <c r="C280" s="30"/>
      <c r="D280" s="30"/>
      <c r="E280" s="124" t="s">
        <v>34</v>
      </c>
      <c r="F280" s="125"/>
      <c r="G280" s="79">
        <f>ROUND(G266+G271+G279+G275,0)</f>
        <v>93199</v>
      </c>
    </row>
    <row r="281" spans="2:7" ht="15.75" thickBot="1" x14ac:dyDescent="0.3">
      <c r="B281" s="39"/>
      <c r="C281" s="40"/>
      <c r="D281" s="40"/>
      <c r="E281" s="41"/>
      <c r="F281" s="41"/>
      <c r="G281" s="42"/>
    </row>
  </sheetData>
  <mergeCells count="198">
    <mergeCell ref="B277:C277"/>
    <mergeCell ref="B279:D279"/>
    <mergeCell ref="E279:F279"/>
    <mergeCell ref="E280:F280"/>
    <mergeCell ref="B268:C268"/>
    <mergeCell ref="B271:D271"/>
    <mergeCell ref="E271:F271"/>
    <mergeCell ref="B273:C273"/>
    <mergeCell ref="B275:D275"/>
    <mergeCell ref="E275:F275"/>
    <mergeCell ref="D260:G260"/>
    <mergeCell ref="D261:F261"/>
    <mergeCell ref="B262:C262"/>
    <mergeCell ref="B266:D266"/>
    <mergeCell ref="E266:F266"/>
    <mergeCell ref="B267:G267"/>
    <mergeCell ref="E249:F249"/>
    <mergeCell ref="B252:B257"/>
    <mergeCell ref="C252:F255"/>
    <mergeCell ref="G252:G257"/>
    <mergeCell ref="C256:F257"/>
    <mergeCell ref="B258:C259"/>
    <mergeCell ref="D258:G259"/>
    <mergeCell ref="B242:C242"/>
    <mergeCell ref="B244:D244"/>
    <mergeCell ref="E244:F244"/>
    <mergeCell ref="B246:C246"/>
    <mergeCell ref="B248:D248"/>
    <mergeCell ref="E248:F248"/>
    <mergeCell ref="B231:C231"/>
    <mergeCell ref="B235:D235"/>
    <mergeCell ref="E235:F235"/>
    <mergeCell ref="B236:G236"/>
    <mergeCell ref="B237:C237"/>
    <mergeCell ref="B240:D240"/>
    <mergeCell ref="E240:F240"/>
    <mergeCell ref="G221:G226"/>
    <mergeCell ref="C225:F226"/>
    <mergeCell ref="B227:C228"/>
    <mergeCell ref="D227:G228"/>
    <mergeCell ref="D229:G229"/>
    <mergeCell ref="D230:F230"/>
    <mergeCell ref="B215:C215"/>
    <mergeCell ref="B217:D217"/>
    <mergeCell ref="E217:F217"/>
    <mergeCell ref="E218:F218"/>
    <mergeCell ref="B221:B226"/>
    <mergeCell ref="C221:F224"/>
    <mergeCell ref="B206:C206"/>
    <mergeCell ref="B209:D209"/>
    <mergeCell ref="E209:F209"/>
    <mergeCell ref="B211:C211"/>
    <mergeCell ref="B213:D213"/>
    <mergeCell ref="E213:F213"/>
    <mergeCell ref="D198:G198"/>
    <mergeCell ref="D199:F199"/>
    <mergeCell ref="B200:C200"/>
    <mergeCell ref="B204:D204"/>
    <mergeCell ref="E204:F204"/>
    <mergeCell ref="B205:G205"/>
    <mergeCell ref="E187:F187"/>
    <mergeCell ref="B190:B195"/>
    <mergeCell ref="C190:F193"/>
    <mergeCell ref="G190:G195"/>
    <mergeCell ref="C194:F195"/>
    <mergeCell ref="B196:C197"/>
    <mergeCell ref="D196:G197"/>
    <mergeCell ref="B180:C180"/>
    <mergeCell ref="B182:D182"/>
    <mergeCell ref="E182:F182"/>
    <mergeCell ref="B184:C184"/>
    <mergeCell ref="B186:D186"/>
    <mergeCell ref="E186:F186"/>
    <mergeCell ref="B169:C169"/>
    <mergeCell ref="B173:D173"/>
    <mergeCell ref="E173:F173"/>
    <mergeCell ref="B174:G174"/>
    <mergeCell ref="B175:C175"/>
    <mergeCell ref="B178:D178"/>
    <mergeCell ref="E178:F178"/>
    <mergeCell ref="G159:G164"/>
    <mergeCell ref="C163:F164"/>
    <mergeCell ref="B165:C166"/>
    <mergeCell ref="D165:G166"/>
    <mergeCell ref="D167:G167"/>
    <mergeCell ref="D168:F168"/>
    <mergeCell ref="B153:C153"/>
    <mergeCell ref="B155:D155"/>
    <mergeCell ref="E155:F155"/>
    <mergeCell ref="E156:F156"/>
    <mergeCell ref="B159:B164"/>
    <mergeCell ref="C159:F162"/>
    <mergeCell ref="B144:C144"/>
    <mergeCell ref="B147:D147"/>
    <mergeCell ref="E147:F147"/>
    <mergeCell ref="B149:C149"/>
    <mergeCell ref="B151:D151"/>
    <mergeCell ref="E151:F151"/>
    <mergeCell ref="D136:G136"/>
    <mergeCell ref="D137:F137"/>
    <mergeCell ref="B138:C138"/>
    <mergeCell ref="B142:D142"/>
    <mergeCell ref="E142:F142"/>
    <mergeCell ref="B143:G143"/>
    <mergeCell ref="E125:F125"/>
    <mergeCell ref="B128:B133"/>
    <mergeCell ref="C128:F131"/>
    <mergeCell ref="G128:G133"/>
    <mergeCell ref="C132:F133"/>
    <mergeCell ref="B134:C135"/>
    <mergeCell ref="D134:G135"/>
    <mergeCell ref="B118:C118"/>
    <mergeCell ref="B120:D120"/>
    <mergeCell ref="E120:F120"/>
    <mergeCell ref="B122:C122"/>
    <mergeCell ref="B124:D124"/>
    <mergeCell ref="E124:F124"/>
    <mergeCell ref="B105:C105"/>
    <mergeCell ref="B111:D111"/>
    <mergeCell ref="E111:F111"/>
    <mergeCell ref="B112:G112"/>
    <mergeCell ref="B113:C113"/>
    <mergeCell ref="B116:D116"/>
    <mergeCell ref="E116:F116"/>
    <mergeCell ref="G95:G100"/>
    <mergeCell ref="C99:F100"/>
    <mergeCell ref="B101:C102"/>
    <mergeCell ref="D101:G102"/>
    <mergeCell ref="D103:G103"/>
    <mergeCell ref="D104:F104"/>
    <mergeCell ref="B89:C89"/>
    <mergeCell ref="B91:D91"/>
    <mergeCell ref="E91:F91"/>
    <mergeCell ref="E92:F92"/>
    <mergeCell ref="B95:B100"/>
    <mergeCell ref="C95:F98"/>
    <mergeCell ref="B80:C80"/>
    <mergeCell ref="B83:D83"/>
    <mergeCell ref="E83:F83"/>
    <mergeCell ref="B85:C85"/>
    <mergeCell ref="B87:D87"/>
    <mergeCell ref="E87:F87"/>
    <mergeCell ref="D72:G72"/>
    <mergeCell ref="D73:F73"/>
    <mergeCell ref="B74:C74"/>
    <mergeCell ref="B78:D78"/>
    <mergeCell ref="E78:F78"/>
    <mergeCell ref="B79:G79"/>
    <mergeCell ref="E61:F61"/>
    <mergeCell ref="B64:B69"/>
    <mergeCell ref="C64:F67"/>
    <mergeCell ref="G64:G69"/>
    <mergeCell ref="C68:F69"/>
    <mergeCell ref="B70:C71"/>
    <mergeCell ref="D70:G71"/>
    <mergeCell ref="B54:C54"/>
    <mergeCell ref="B56:D56"/>
    <mergeCell ref="E56:F56"/>
    <mergeCell ref="B58:C58"/>
    <mergeCell ref="B60:D60"/>
    <mergeCell ref="E60:F60"/>
    <mergeCell ref="B48:G48"/>
    <mergeCell ref="B49:C49"/>
    <mergeCell ref="B52:D52"/>
    <mergeCell ref="E52:F52"/>
    <mergeCell ref="G33:G38"/>
    <mergeCell ref="C37:F38"/>
    <mergeCell ref="B39:C40"/>
    <mergeCell ref="D39:G40"/>
    <mergeCell ref="D41:G41"/>
    <mergeCell ref="D42:F42"/>
    <mergeCell ref="E30:F30"/>
    <mergeCell ref="B33:B38"/>
    <mergeCell ref="C33:F36"/>
    <mergeCell ref="B23:C23"/>
    <mergeCell ref="B25:D25"/>
    <mergeCell ref="E25:F25"/>
    <mergeCell ref="B43:C43"/>
    <mergeCell ref="B47:D47"/>
    <mergeCell ref="E47:F47"/>
    <mergeCell ref="B2:B7"/>
    <mergeCell ref="C2:F5"/>
    <mergeCell ref="G2:G7"/>
    <mergeCell ref="C6:F7"/>
    <mergeCell ref="B8:C9"/>
    <mergeCell ref="D8:G9"/>
    <mergeCell ref="B27:C27"/>
    <mergeCell ref="B29:D29"/>
    <mergeCell ref="E29:F29"/>
    <mergeCell ref="B18:C18"/>
    <mergeCell ref="B21:D21"/>
    <mergeCell ref="E21:F21"/>
    <mergeCell ref="D10:G10"/>
    <mergeCell ref="D11:F11"/>
    <mergeCell ref="B12:C12"/>
    <mergeCell ref="B16:D16"/>
    <mergeCell ref="E16:F16"/>
    <mergeCell ref="B17:G1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H15" sqref="H15"/>
    </sheetView>
  </sheetViews>
  <sheetFormatPr baseColWidth="10" defaultColWidth="11.42578125" defaultRowHeight="15" x14ac:dyDescent="0.25"/>
  <cols>
    <col min="1" max="1" width="6.7109375" style="47" customWidth="1"/>
    <col min="2" max="2" width="21.42578125" style="47" customWidth="1"/>
    <col min="3" max="3" width="9.42578125" style="47" customWidth="1"/>
    <col min="4" max="4" width="10.7109375" style="47" customWidth="1"/>
    <col min="5" max="5" width="14.85546875" style="47" customWidth="1"/>
    <col min="6" max="6" width="7.140625" style="47" customWidth="1"/>
    <col min="7" max="7" width="11.42578125" style="47" customWidth="1"/>
    <col min="8" max="8" width="10.28515625" style="47" customWidth="1"/>
    <col min="9" max="16384" width="11.42578125" style="47"/>
  </cols>
  <sheetData>
    <row r="1" spans="1:8" ht="15.75" thickBot="1" x14ac:dyDescent="0.3">
      <c r="A1" s="46"/>
      <c r="B1" s="46"/>
      <c r="C1" s="46"/>
      <c r="D1" s="46"/>
      <c r="E1" s="46"/>
      <c r="F1" s="46"/>
      <c r="G1" s="46"/>
      <c r="H1" s="46"/>
    </row>
    <row r="2" spans="1:8" ht="15.75" x14ac:dyDescent="0.25">
      <c r="A2" s="46"/>
      <c r="B2" s="140" t="s">
        <v>36</v>
      </c>
      <c r="C2" s="141"/>
      <c r="D2" s="141"/>
      <c r="E2" s="141"/>
      <c r="F2" s="141"/>
      <c r="G2" s="141"/>
      <c r="H2" s="142"/>
    </row>
    <row r="3" spans="1:8" x14ac:dyDescent="0.25">
      <c r="A3" s="46"/>
      <c r="B3" s="143"/>
      <c r="C3" s="144"/>
      <c r="D3" s="144"/>
      <c r="E3" s="144"/>
      <c r="F3" s="144"/>
      <c r="G3" s="144"/>
      <c r="H3" s="145"/>
    </row>
    <row r="4" spans="1:8" ht="38.450000000000003" customHeight="1" x14ac:dyDescent="0.25">
      <c r="A4" s="46"/>
      <c r="B4" s="143"/>
      <c r="C4" s="144"/>
      <c r="D4" s="144"/>
      <c r="E4" s="144"/>
      <c r="F4" s="144"/>
      <c r="G4" s="144"/>
      <c r="H4" s="145"/>
    </row>
    <row r="5" spans="1:8" x14ac:dyDescent="0.25">
      <c r="A5" s="46"/>
      <c r="B5" s="146" t="s">
        <v>37</v>
      </c>
      <c r="C5" s="147"/>
      <c r="D5" s="147"/>
      <c r="E5" s="147"/>
      <c r="F5" s="147"/>
      <c r="G5" s="148">
        <f>+MODELO!J21</f>
        <v>46728971.960000001</v>
      </c>
      <c r="H5" s="149"/>
    </row>
    <row r="6" spans="1:8" x14ac:dyDescent="0.25">
      <c r="A6" s="46"/>
      <c r="B6" s="146" t="s">
        <v>38</v>
      </c>
      <c r="C6" s="147"/>
      <c r="D6" s="147"/>
      <c r="E6" s="147"/>
      <c r="F6" s="147"/>
      <c r="G6" s="148">
        <f>+MODELO!J24</f>
        <v>49999999.997599997</v>
      </c>
      <c r="H6" s="149"/>
    </row>
    <row r="7" spans="1:8" ht="38.25" x14ac:dyDescent="0.25">
      <c r="A7" s="46"/>
      <c r="B7" s="48" t="s">
        <v>39</v>
      </c>
      <c r="C7" s="49" t="s">
        <v>3</v>
      </c>
      <c r="D7" s="49" t="s">
        <v>40</v>
      </c>
      <c r="E7" s="50" t="s">
        <v>41</v>
      </c>
      <c r="F7" s="50" t="s">
        <v>42</v>
      </c>
      <c r="G7" s="49" t="s">
        <v>43</v>
      </c>
      <c r="H7" s="51" t="s">
        <v>44</v>
      </c>
    </row>
    <row r="8" spans="1:8" ht="15.6" customHeight="1" x14ac:dyDescent="0.25">
      <c r="A8" s="46"/>
      <c r="B8" s="52" t="s">
        <v>45</v>
      </c>
      <c r="C8" s="53">
        <v>1</v>
      </c>
      <c r="D8" s="54">
        <v>1</v>
      </c>
      <c r="E8" s="55">
        <v>1100000</v>
      </c>
      <c r="F8" s="56">
        <v>1</v>
      </c>
      <c r="G8" s="55">
        <f>+C8*D8*E8*F8</f>
        <v>1100000</v>
      </c>
      <c r="H8" s="57">
        <f>+G8/G5</f>
        <v>2.3540000001318239E-2</v>
      </c>
    </row>
    <row r="9" spans="1:8" ht="15.6" customHeight="1" x14ac:dyDescent="0.25">
      <c r="A9" s="46"/>
      <c r="B9" s="52" t="s">
        <v>46</v>
      </c>
      <c r="C9" s="53">
        <v>1</v>
      </c>
      <c r="D9" s="54">
        <v>1</v>
      </c>
      <c r="E9" s="55">
        <v>300000</v>
      </c>
      <c r="F9" s="56">
        <v>1</v>
      </c>
      <c r="G9" s="55">
        <f>+C9*D9*E9*F9</f>
        <v>300000</v>
      </c>
      <c r="H9" s="57">
        <f>+G9/G5</f>
        <v>6.4200000003595201E-3</v>
      </c>
    </row>
    <row r="10" spans="1:8" x14ac:dyDescent="0.25">
      <c r="A10" s="46"/>
      <c r="B10" s="146" t="s">
        <v>47</v>
      </c>
      <c r="C10" s="147"/>
      <c r="D10" s="147"/>
      <c r="E10" s="147"/>
      <c r="F10" s="147"/>
      <c r="G10" s="58">
        <f>SUM(G8:G8)</f>
        <v>1100000</v>
      </c>
      <c r="H10" s="59">
        <f>SUM(H8:H9)</f>
        <v>2.9960000001677759E-2</v>
      </c>
    </row>
    <row r="11" spans="1:8" x14ac:dyDescent="0.25">
      <c r="A11" s="46"/>
      <c r="B11" s="153"/>
      <c r="C11" s="154"/>
      <c r="D11" s="154"/>
      <c r="E11" s="154"/>
      <c r="F11" s="154"/>
      <c r="G11" s="154"/>
      <c r="H11" s="155"/>
    </row>
    <row r="12" spans="1:8" x14ac:dyDescent="0.25">
      <c r="A12" s="46"/>
      <c r="B12" s="153"/>
      <c r="C12" s="154"/>
      <c r="D12" s="154"/>
      <c r="E12" s="154"/>
      <c r="F12" s="154"/>
      <c r="G12" s="154"/>
      <c r="H12" s="155"/>
    </row>
    <row r="13" spans="1:8" ht="38.25" x14ac:dyDescent="0.25">
      <c r="A13" s="46"/>
      <c r="B13" s="48" t="s">
        <v>48</v>
      </c>
      <c r="C13" s="49" t="s">
        <v>16</v>
      </c>
      <c r="D13" s="49" t="s">
        <v>3</v>
      </c>
      <c r="E13" s="49" t="s">
        <v>49</v>
      </c>
      <c r="F13" s="156" t="s">
        <v>43</v>
      </c>
      <c r="G13" s="156"/>
      <c r="H13" s="51" t="s">
        <v>44</v>
      </c>
    </row>
    <row r="14" spans="1:8" ht="63.75" x14ac:dyDescent="0.25">
      <c r="A14" s="46"/>
      <c r="B14" s="60" t="s">
        <v>50</v>
      </c>
      <c r="C14" s="61" t="s">
        <v>51</v>
      </c>
      <c r="D14" s="62">
        <v>2</v>
      </c>
      <c r="E14" s="63">
        <v>701869</v>
      </c>
      <c r="F14" s="157">
        <f>+D14*E14</f>
        <v>1403738</v>
      </c>
      <c r="G14" s="157"/>
      <c r="H14" s="57">
        <f>+F14/G5</f>
        <v>3.0039993201682238E-2</v>
      </c>
    </row>
    <row r="15" spans="1:8" x14ac:dyDescent="0.25">
      <c r="A15" s="46"/>
      <c r="B15" s="146" t="s">
        <v>52</v>
      </c>
      <c r="C15" s="147"/>
      <c r="D15" s="147"/>
      <c r="E15" s="147"/>
      <c r="F15" s="158">
        <f>SUM(F14:G14)</f>
        <v>1403738</v>
      </c>
      <c r="G15" s="156"/>
      <c r="H15" s="59">
        <f>SUM(H14:H14)</f>
        <v>3.0039993201682238E-2</v>
      </c>
    </row>
    <row r="16" spans="1:8" x14ac:dyDescent="0.25">
      <c r="A16" s="46"/>
      <c r="B16" s="159" t="s">
        <v>53</v>
      </c>
      <c r="C16" s="156"/>
      <c r="D16" s="156"/>
      <c r="E16" s="156"/>
      <c r="F16" s="156"/>
      <c r="G16" s="64">
        <f>+H15+H10</f>
        <v>5.9999993203359997E-2</v>
      </c>
      <c r="H16" s="65">
        <f>+G5*G16</f>
        <v>2803738</v>
      </c>
    </row>
    <row r="17" spans="1:8" x14ac:dyDescent="0.25">
      <c r="A17" s="46"/>
      <c r="B17" s="159" t="s">
        <v>54</v>
      </c>
      <c r="C17" s="156"/>
      <c r="D17" s="156"/>
      <c r="E17" s="156"/>
      <c r="F17" s="156"/>
      <c r="G17" s="64">
        <v>0.01</v>
      </c>
      <c r="H17" s="65">
        <f>G17*G5</f>
        <v>467289.71960000001</v>
      </c>
    </row>
    <row r="18" spans="1:8" x14ac:dyDescent="0.25">
      <c r="A18" s="46"/>
      <c r="B18" s="150"/>
      <c r="C18" s="151"/>
      <c r="D18" s="151"/>
      <c r="E18" s="151"/>
      <c r="F18" s="151"/>
      <c r="G18" s="151"/>
      <c r="H18" s="152"/>
    </row>
    <row r="19" spans="1:8" x14ac:dyDescent="0.25">
      <c r="A19" s="46"/>
      <c r="B19" s="159" t="s">
        <v>55</v>
      </c>
      <c r="C19" s="156"/>
      <c r="D19" s="156"/>
      <c r="E19" s="156"/>
      <c r="F19" s="156"/>
      <c r="G19" s="64">
        <f>SUM(G16:G17)</f>
        <v>6.9999993203359992E-2</v>
      </c>
      <c r="H19" s="66">
        <f>+H16+H17</f>
        <v>3271027.7196</v>
      </c>
    </row>
    <row r="20" spans="1:8" x14ac:dyDescent="0.25">
      <c r="A20" s="46"/>
      <c r="B20" s="159" t="s">
        <v>56</v>
      </c>
      <c r="C20" s="156"/>
      <c r="D20" s="156"/>
      <c r="E20" s="156"/>
      <c r="F20" s="156"/>
      <c r="G20" s="156"/>
      <c r="H20" s="66">
        <f>G5</f>
        <v>46728971.960000001</v>
      </c>
    </row>
    <row r="21" spans="1:8" x14ac:dyDescent="0.25">
      <c r="A21" s="46"/>
      <c r="B21" s="150"/>
      <c r="C21" s="151"/>
      <c r="D21" s="151"/>
      <c r="E21" s="151"/>
      <c r="F21" s="151"/>
      <c r="G21" s="151"/>
      <c r="H21" s="152"/>
    </row>
    <row r="22" spans="1:8" x14ac:dyDescent="0.25">
      <c r="A22" s="46"/>
      <c r="B22" s="159" t="s">
        <v>57</v>
      </c>
      <c r="C22" s="156"/>
      <c r="D22" s="156"/>
      <c r="E22" s="156"/>
      <c r="F22" s="156"/>
      <c r="G22" s="156"/>
      <c r="H22" s="66">
        <f>+H19+H20</f>
        <v>49999999.6796</v>
      </c>
    </row>
    <row r="23" spans="1:8" x14ac:dyDescent="0.25">
      <c r="A23" s="46"/>
      <c r="B23" s="159"/>
      <c r="C23" s="156"/>
      <c r="D23" s="156"/>
      <c r="E23" s="156"/>
      <c r="F23" s="156"/>
      <c r="G23" s="156"/>
      <c r="H23" s="162"/>
    </row>
    <row r="24" spans="1:8" x14ac:dyDescent="0.25">
      <c r="A24" s="46"/>
      <c r="B24" s="159"/>
      <c r="C24" s="156"/>
      <c r="D24" s="156"/>
      <c r="E24" s="156"/>
      <c r="F24" s="156"/>
      <c r="G24" s="156"/>
      <c r="H24" s="162"/>
    </row>
    <row r="25" spans="1:8" ht="15.75" thickBot="1" x14ac:dyDescent="0.3">
      <c r="A25" s="46"/>
      <c r="B25" s="160" t="s">
        <v>58</v>
      </c>
      <c r="C25" s="161"/>
      <c r="D25" s="161"/>
      <c r="E25" s="161"/>
      <c r="F25" s="161"/>
      <c r="G25" s="161"/>
      <c r="H25" s="67">
        <f>+H22</f>
        <v>49999999.6796</v>
      </c>
    </row>
    <row r="26" spans="1:8" x14ac:dyDescent="0.25">
      <c r="A26" s="46"/>
      <c r="B26" s="46"/>
      <c r="C26" s="46"/>
      <c r="D26" s="46"/>
      <c r="E26" s="46"/>
      <c r="F26" s="46"/>
      <c r="G26" s="46"/>
      <c r="H26" s="46"/>
    </row>
  </sheetData>
  <mergeCells count="25">
    <mergeCell ref="B25:G25"/>
    <mergeCell ref="B19:F19"/>
    <mergeCell ref="B20:G20"/>
    <mergeCell ref="B21:H21"/>
    <mergeCell ref="B22:G22"/>
    <mergeCell ref="B23:H23"/>
    <mergeCell ref="B24:H24"/>
    <mergeCell ref="B18:H18"/>
    <mergeCell ref="B6:F6"/>
    <mergeCell ref="G6:H6"/>
    <mergeCell ref="B10:F10"/>
    <mergeCell ref="B11:H11"/>
    <mergeCell ref="B12:H12"/>
    <mergeCell ref="F13:G13"/>
    <mergeCell ref="F14:G14"/>
    <mergeCell ref="B15:E15"/>
    <mergeCell ref="F15:G15"/>
    <mergeCell ref="B16:F16"/>
    <mergeCell ref="B17:F17"/>
    <mergeCell ref="B2:H2"/>
    <mergeCell ref="B3:B4"/>
    <mergeCell ref="C3:G4"/>
    <mergeCell ref="H3:H4"/>
    <mergeCell ref="B5:F5"/>
    <mergeCell ref="G5:H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MODELO</vt:lpstr>
      <vt:lpstr>APU</vt:lpstr>
      <vt:lpstr>DESGLOSE AI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fundacion municipali</dc:creator>
  <cp:lastModifiedBy>SIST</cp:lastModifiedBy>
  <dcterms:created xsi:type="dcterms:W3CDTF">2022-10-18T15:37:31Z</dcterms:created>
  <dcterms:modified xsi:type="dcterms:W3CDTF">2022-11-09T20:28:34Z</dcterms:modified>
</cp:coreProperties>
</file>