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codeName="ThisWorkbook"/>
  <mc:AlternateContent xmlns:mc="http://schemas.openxmlformats.org/markup-compatibility/2006">
    <mc:Choice Requires="x15">
      <x15ac:absPath xmlns:x15ac="http://schemas.microsoft.com/office/spreadsheetml/2010/11/ac" url="D:\PATTY ENERO 2022COPIA MEMORY\2022\NOVIEMBRE 2022\DOCUMENTOS INT. INTERNO 2022-2023 PARA RADICAR\"/>
    </mc:Choice>
  </mc:AlternateContent>
  <xr:revisionPtr revIDLastSave="0" documentId="13_ncr:1_{0B5985F1-5299-4A3F-86A1-E868DF59E0BB}" xr6:coauthVersionLast="47" xr6:coauthVersionMax="47" xr10:uidLastSave="{00000000-0000-0000-0000-000000000000}"/>
  <bookViews>
    <workbookView xWindow="20370" yWindow="-120" windowWidth="24240" windowHeight="13140" firstSheet="9" activeTab="12" xr2:uid="{00000000-000D-0000-FFFF-FFFF00000000}"/>
  </bookViews>
  <sheets>
    <sheet name=" BOGOTÁ Intermitentes 60 1" sheetId="33" r:id="rId1"/>
    <sheet name=" BOGOTÁ Extensos 80 2" sheetId="39" r:id="rId2"/>
    <sheet name=" BOGOTÁ Extensos 80  3" sheetId="40" r:id="rId3"/>
    <sheet name=" BOGOTÁ Extensos 80 4" sheetId="41" r:id="rId4"/>
    <sheet name=" BOGOTÁ Intermitentes 80 5" sheetId="47" r:id="rId5"/>
    <sheet name=" BOGOTÁ Intermitentes 60 6" sheetId="35" r:id="rId6"/>
    <sheet name=" BOGOTÁ Extensos 80 7" sheetId="42" r:id="rId7"/>
    <sheet name=" BOGOTÁ Intermitentes 60 8" sheetId="36" r:id="rId8"/>
    <sheet name=" BOGOTÁ Intermitentes 80 9" sheetId="48" r:id="rId9"/>
    <sheet name=" BOGOTÁ Extensos  80 10" sheetId="43" r:id="rId10"/>
    <sheet name=" BOGOTÁ Extensos  80 11" sheetId="44" r:id="rId11"/>
    <sheet name=" BOGOTÁ Extensos 80  12" sheetId="45" r:id="rId12"/>
    <sheet name=" BOGOTÁ Extensos  80 13" sheetId="46" r:id="rId13"/>
  </sheets>
  <definedNames>
    <definedName name="_xlnm._FilterDatabase" localSheetId="9" hidden="1">' BOGOTÁ Extensos  80 10'!$B$13:$J$13</definedName>
    <definedName name="_xlnm._FilterDatabase" localSheetId="10" hidden="1">' BOGOTÁ Extensos  80 11'!$B$13:$J$13</definedName>
    <definedName name="_xlnm._FilterDatabase" localSheetId="12" hidden="1">' BOGOTÁ Extensos  80 13'!$B$13:$J$13</definedName>
    <definedName name="_xlnm._FilterDatabase" localSheetId="11" hidden="1">' BOGOTÁ Extensos 80  12'!$B$13:$J$13</definedName>
    <definedName name="_xlnm._FilterDatabase" localSheetId="2" hidden="1">' BOGOTÁ Extensos 80  3'!$B$13:$J$13</definedName>
    <definedName name="_xlnm._FilterDatabase" localSheetId="1" hidden="1">' BOGOTÁ Extensos 80 2'!$B$13:$J$13</definedName>
    <definedName name="_xlnm._FilterDatabase" localSheetId="3" hidden="1">' BOGOTÁ Extensos 80 4'!$B$13:$J$13</definedName>
    <definedName name="_xlnm._FilterDatabase" localSheetId="6" hidden="1">' BOGOTÁ Extensos 80 7'!$B$13:$J$13</definedName>
    <definedName name="_xlnm._FilterDatabase" localSheetId="0" hidden="1">' BOGOTÁ Intermitentes 60 1'!$B$14:$J$14</definedName>
    <definedName name="_xlnm._FilterDatabase" localSheetId="5" hidden="1">' BOGOTÁ Intermitentes 60 6'!$B$14:$J$14</definedName>
    <definedName name="_xlnm._FilterDatabase" localSheetId="7" hidden="1">' BOGOTÁ Intermitentes 60 8'!$B$13:$J$13</definedName>
    <definedName name="_xlnm._FilterDatabase" localSheetId="4" hidden="1">' BOGOTÁ Intermitentes 80 5'!$B$13:$J$13</definedName>
    <definedName name="_xlnm._FilterDatabase" localSheetId="8" hidden="1">' BOGOTÁ Intermitentes 80 9'!$B$13:$J$13</definedName>
    <definedName name="_xlnm.Print_Area" localSheetId="9">' BOGOTÁ Extensos  80 10'!$A$1:$L$85</definedName>
    <definedName name="_xlnm.Print_Area" localSheetId="10">' BOGOTÁ Extensos  80 11'!$A$1:$L$85</definedName>
    <definedName name="_xlnm.Print_Area" localSheetId="12">' BOGOTÁ Extensos  80 13'!$A$1:$L$85</definedName>
    <definedName name="_xlnm.Print_Area" localSheetId="11">' BOGOTÁ Extensos 80  12'!$A$1:$L$85</definedName>
    <definedName name="_xlnm.Print_Area" localSheetId="2">' BOGOTÁ Extensos 80  3'!$A$1:$L$96</definedName>
    <definedName name="_xlnm.Print_Area" localSheetId="1">' BOGOTÁ Extensos 80 2'!$A$1:$L$96</definedName>
    <definedName name="_xlnm.Print_Area" localSheetId="3">' BOGOTÁ Extensos 80 4'!$A$1:$L$96</definedName>
    <definedName name="_xlnm.Print_Area" localSheetId="6">' BOGOTÁ Extensos 80 7'!$A$1:$L$86</definedName>
    <definedName name="_xlnm.Print_Area" localSheetId="0">' BOGOTÁ Intermitentes 60 1'!$A$1:$L$96</definedName>
    <definedName name="_xlnm.Print_Area" localSheetId="5">' BOGOTÁ Intermitentes 60 6'!$A$1:$L$86</definedName>
    <definedName name="_xlnm.Print_Area" localSheetId="7">' BOGOTÁ Intermitentes 60 8'!$A$1:$L$79</definedName>
    <definedName name="_xlnm.Print_Area" localSheetId="4">' BOGOTÁ Intermitentes 80 5'!$A$1:$L$95</definedName>
    <definedName name="_xlnm.Print_Area" localSheetId="8">' BOGOTÁ Intermitentes 80 9'!$A$1:$L$85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K42" i="42" l="1"/>
  <c r="L38" i="42"/>
  <c r="K38" i="42"/>
  <c r="L54" i="42"/>
  <c r="K54" i="42"/>
  <c r="L42" i="42"/>
  <c r="L54" i="46"/>
  <c r="K54" i="46"/>
  <c r="L42" i="46"/>
  <c r="K42" i="46"/>
  <c r="L38" i="46"/>
  <c r="K38" i="46"/>
  <c r="J53" i="46"/>
  <c r="I53" i="46"/>
  <c r="I52" i="46"/>
  <c r="J52" i="46" s="1"/>
  <c r="I51" i="46"/>
  <c r="J51" i="46" s="1"/>
  <c r="I50" i="46"/>
  <c r="J50" i="46" s="1"/>
  <c r="L54" i="45"/>
  <c r="K54" i="45"/>
  <c r="L42" i="45"/>
  <c r="K42" i="45"/>
  <c r="L38" i="45"/>
  <c r="K38" i="45"/>
  <c r="L54" i="44"/>
  <c r="K54" i="44"/>
  <c r="L42" i="44"/>
  <c r="K42" i="44"/>
  <c r="K55" i="44" s="1"/>
  <c r="L38" i="44"/>
  <c r="K38" i="44"/>
  <c r="L54" i="43"/>
  <c r="K54" i="43"/>
  <c r="L42" i="43"/>
  <c r="K42" i="43"/>
  <c r="L38" i="43"/>
  <c r="K38" i="43"/>
  <c r="L53" i="48"/>
  <c r="K53" i="48"/>
  <c r="L41" i="48"/>
  <c r="K41" i="48"/>
  <c r="L37" i="48"/>
  <c r="K37" i="48"/>
  <c r="L53" i="36"/>
  <c r="K53" i="36"/>
  <c r="L41" i="36"/>
  <c r="K41" i="36"/>
  <c r="L37" i="36"/>
  <c r="K37" i="36"/>
  <c r="K54" i="35"/>
  <c r="L54" i="35"/>
  <c r="L42" i="35"/>
  <c r="K42" i="35"/>
  <c r="K55" i="35" s="1"/>
  <c r="L38" i="35"/>
  <c r="K38" i="35"/>
  <c r="L53" i="47"/>
  <c r="K53" i="47"/>
  <c r="K54" i="47" s="1"/>
  <c r="K55" i="47" s="1"/>
  <c r="L41" i="47"/>
  <c r="K41" i="47"/>
  <c r="L37" i="47"/>
  <c r="K37" i="47"/>
  <c r="L54" i="41"/>
  <c r="K54" i="41"/>
  <c r="L42" i="41"/>
  <c r="K42" i="41"/>
  <c r="L38" i="41"/>
  <c r="K38" i="41"/>
  <c r="L54" i="40"/>
  <c r="K54" i="40"/>
  <c r="L42" i="40"/>
  <c r="K42" i="40"/>
  <c r="K55" i="40" s="1"/>
  <c r="K56" i="40" s="1"/>
  <c r="L38" i="40"/>
  <c r="K38" i="40"/>
  <c r="K38" i="39"/>
  <c r="L54" i="39"/>
  <c r="K54" i="39"/>
  <c r="L42" i="39"/>
  <c r="K42" i="39"/>
  <c r="L38" i="39"/>
  <c r="I30" i="46"/>
  <c r="G30" i="46"/>
  <c r="M56" i="33"/>
  <c r="K55" i="46" l="1"/>
  <c r="K56" i="46" s="1"/>
  <c r="K57" i="46" s="1"/>
  <c r="L55" i="46"/>
  <c r="L56" i="46" s="1"/>
  <c r="K55" i="45"/>
  <c r="K56" i="45" s="1"/>
  <c r="K57" i="45" s="1"/>
  <c r="L55" i="45"/>
  <c r="L56" i="45" s="1"/>
  <c r="L55" i="44"/>
  <c r="L54" i="48"/>
  <c r="L55" i="48" s="1"/>
  <c r="K54" i="48"/>
  <c r="K55" i="48" s="1"/>
  <c r="K56" i="48" s="1"/>
  <c r="L55" i="42"/>
  <c r="L56" i="42" s="1"/>
  <c r="K56" i="47"/>
  <c r="L54" i="47"/>
  <c r="L55" i="47" s="1"/>
  <c r="L55" i="41"/>
  <c r="L56" i="41" s="1"/>
  <c r="K55" i="41"/>
  <c r="K56" i="41" s="1"/>
  <c r="K57" i="41" s="1"/>
  <c r="L55" i="40"/>
  <c r="L56" i="40" s="1"/>
  <c r="K57" i="40" s="1"/>
  <c r="L55" i="39"/>
  <c r="K55" i="42"/>
  <c r="K56" i="42" s="1"/>
  <c r="K55" i="43"/>
  <c r="L55" i="43"/>
  <c r="K54" i="36"/>
  <c r="L54" i="36"/>
  <c r="L55" i="35"/>
  <c r="K55" i="39"/>
  <c r="K57" i="42" l="1"/>
  <c r="L54" i="33"/>
  <c r="K54" i="33"/>
  <c r="L42" i="33"/>
  <c r="K42" i="33"/>
  <c r="L38" i="33"/>
  <c r="K38" i="33"/>
  <c r="L55" i="33" l="1"/>
  <c r="K55" i="33"/>
  <c r="O56" i="46" l="1"/>
  <c r="O55" i="46"/>
  <c r="O47" i="46"/>
  <c r="O48" i="46"/>
  <c r="O49" i="46"/>
  <c r="O50" i="46"/>
  <c r="O52" i="46"/>
  <c r="O46" i="46"/>
  <c r="O45" i="46"/>
  <c r="H42" i="45"/>
  <c r="H42" i="44"/>
  <c r="H41" i="48"/>
  <c r="F41" i="48"/>
  <c r="H41" i="36"/>
  <c r="H42" i="42"/>
  <c r="H42" i="35"/>
  <c r="H54" i="41"/>
  <c r="F54" i="41"/>
  <c r="H42" i="41"/>
  <c r="F54" i="40"/>
  <c r="F54" i="39"/>
  <c r="H42" i="39"/>
  <c r="H42" i="33"/>
  <c r="M42" i="44"/>
  <c r="N57" i="44"/>
  <c r="H42" i="43"/>
  <c r="M42" i="43"/>
  <c r="N57" i="43"/>
  <c r="H42" i="40"/>
  <c r="H42" i="46"/>
  <c r="O51" i="46" l="1"/>
  <c r="R13" i="40" l="1"/>
  <c r="Q25" i="47"/>
  <c r="R27" i="35"/>
  <c r="I52" i="48"/>
  <c r="J52" i="48" s="1"/>
  <c r="I51" i="48"/>
  <c r="J51" i="48" s="1"/>
  <c r="I50" i="48"/>
  <c r="J50" i="48" s="1"/>
  <c r="I49" i="48"/>
  <c r="J49" i="48" s="1"/>
  <c r="G48" i="48"/>
  <c r="J48" i="48" s="1"/>
  <c r="I47" i="48"/>
  <c r="J47" i="48" s="1"/>
  <c r="G46" i="48"/>
  <c r="J46" i="48" s="1"/>
  <c r="I45" i="48"/>
  <c r="J45" i="48" s="1"/>
  <c r="G44" i="48"/>
  <c r="J44" i="48" s="1"/>
  <c r="Q16" i="48"/>
  <c r="P16" i="48"/>
  <c r="O16" i="48"/>
  <c r="R27" i="48"/>
  <c r="L10" i="48"/>
  <c r="I40" i="48" s="1"/>
  <c r="J10" i="48"/>
  <c r="G40" i="48" s="1"/>
  <c r="L9" i="48"/>
  <c r="I42" i="48" s="1"/>
  <c r="J9" i="48"/>
  <c r="G38" i="48" s="1"/>
  <c r="L8" i="48"/>
  <c r="I21" i="48" s="1"/>
  <c r="J8" i="48"/>
  <c r="G32" i="48" s="1"/>
  <c r="L6" i="48"/>
  <c r="J6" i="48"/>
  <c r="G48" i="47"/>
  <c r="J48" i="47" s="1"/>
  <c r="I47" i="47"/>
  <c r="J47" i="47" s="1"/>
  <c r="G46" i="47"/>
  <c r="J46" i="47" s="1"/>
  <c r="I45" i="47"/>
  <c r="J45" i="47" s="1"/>
  <c r="I52" i="47"/>
  <c r="J52" i="47" s="1"/>
  <c r="I51" i="47"/>
  <c r="J51" i="47" s="1"/>
  <c r="I50" i="47"/>
  <c r="I49" i="47"/>
  <c r="J49" i="47" s="1"/>
  <c r="G44" i="47"/>
  <c r="J44" i="47" s="1"/>
  <c r="Q16" i="47"/>
  <c r="P16" i="47"/>
  <c r="O16" i="47"/>
  <c r="L10" i="47"/>
  <c r="J10" i="47"/>
  <c r="L9" i="47"/>
  <c r="I38" i="47" s="1"/>
  <c r="J9" i="47"/>
  <c r="G39" i="47" s="1"/>
  <c r="L8" i="47"/>
  <c r="I35" i="47" s="1"/>
  <c r="J8" i="47"/>
  <c r="L6" i="47"/>
  <c r="J6" i="47"/>
  <c r="H54" i="46"/>
  <c r="F54" i="46"/>
  <c r="G49" i="46"/>
  <c r="J49" i="46" s="1"/>
  <c r="I48" i="46"/>
  <c r="J48" i="46" s="1"/>
  <c r="G47" i="46"/>
  <c r="J47" i="46" s="1"/>
  <c r="I46" i="46"/>
  <c r="J46" i="46" s="1"/>
  <c r="G45" i="46"/>
  <c r="J45" i="46" s="1"/>
  <c r="Q16" i="46"/>
  <c r="P16" i="46"/>
  <c r="O16" i="46"/>
  <c r="S27" i="46"/>
  <c r="L10" i="46"/>
  <c r="J10" i="46"/>
  <c r="G41" i="46" s="1"/>
  <c r="L9" i="46"/>
  <c r="J9" i="46"/>
  <c r="L8" i="46"/>
  <c r="J8" i="46"/>
  <c r="L6" i="46"/>
  <c r="J6" i="46"/>
  <c r="H54" i="45"/>
  <c r="F54" i="45"/>
  <c r="I53" i="45"/>
  <c r="J53" i="45" s="1"/>
  <c r="I52" i="45"/>
  <c r="J52" i="45" s="1"/>
  <c r="I51" i="45"/>
  <c r="J51" i="45" s="1"/>
  <c r="I50" i="45"/>
  <c r="J50" i="45" s="1"/>
  <c r="G49" i="45"/>
  <c r="J49" i="45" s="1"/>
  <c r="I48" i="45"/>
  <c r="J48" i="45" s="1"/>
  <c r="G47" i="45"/>
  <c r="J47" i="45" s="1"/>
  <c r="I46" i="45"/>
  <c r="J46" i="45" s="1"/>
  <c r="G45" i="45"/>
  <c r="J45" i="45" s="1"/>
  <c r="F42" i="45"/>
  <c r="Q16" i="45"/>
  <c r="P16" i="45"/>
  <c r="O16" i="45"/>
  <c r="S27" i="45"/>
  <c r="L10" i="45"/>
  <c r="I41" i="45" s="1"/>
  <c r="J10" i="45"/>
  <c r="G41" i="45" s="1"/>
  <c r="L9" i="45"/>
  <c r="I43" i="45" s="1"/>
  <c r="J9" i="45"/>
  <c r="G43" i="45" s="1"/>
  <c r="L8" i="45"/>
  <c r="J8" i="45"/>
  <c r="L6" i="45"/>
  <c r="J6" i="45"/>
  <c r="H54" i="44"/>
  <c r="F54" i="44"/>
  <c r="I53" i="44"/>
  <c r="J53" i="44" s="1"/>
  <c r="I52" i="44"/>
  <c r="J52" i="44" s="1"/>
  <c r="I51" i="44"/>
  <c r="J51" i="44" s="1"/>
  <c r="I50" i="44"/>
  <c r="J50" i="44" s="1"/>
  <c r="G49" i="44"/>
  <c r="J49" i="44" s="1"/>
  <c r="I48" i="44"/>
  <c r="J48" i="44" s="1"/>
  <c r="G47" i="44"/>
  <c r="J47" i="44" s="1"/>
  <c r="I46" i="44"/>
  <c r="J46" i="44" s="1"/>
  <c r="G45" i="44"/>
  <c r="J45" i="44" s="1"/>
  <c r="Q16" i="44"/>
  <c r="P16" i="44"/>
  <c r="O16" i="44"/>
  <c r="S27" i="44"/>
  <c r="L10" i="44"/>
  <c r="I41" i="44" s="1"/>
  <c r="J10" i="44"/>
  <c r="L9" i="44"/>
  <c r="I43" i="44" s="1"/>
  <c r="J9" i="44"/>
  <c r="G43" i="44" s="1"/>
  <c r="L8" i="44"/>
  <c r="J8" i="44"/>
  <c r="L6" i="44"/>
  <c r="J6" i="44"/>
  <c r="H54" i="43"/>
  <c r="F54" i="43"/>
  <c r="I53" i="43"/>
  <c r="J53" i="43" s="1"/>
  <c r="I52" i="43"/>
  <c r="J52" i="43" s="1"/>
  <c r="I51" i="43"/>
  <c r="J51" i="43" s="1"/>
  <c r="I50" i="43"/>
  <c r="J50" i="43" s="1"/>
  <c r="G49" i="43"/>
  <c r="J49" i="43" s="1"/>
  <c r="I48" i="43"/>
  <c r="J48" i="43" s="1"/>
  <c r="G47" i="43"/>
  <c r="J47" i="43" s="1"/>
  <c r="I46" i="43"/>
  <c r="J46" i="43" s="1"/>
  <c r="G45" i="43"/>
  <c r="J45" i="43" s="1"/>
  <c r="F42" i="43"/>
  <c r="Q16" i="43"/>
  <c r="P16" i="43"/>
  <c r="O16" i="43"/>
  <c r="S27" i="43"/>
  <c r="L10" i="43"/>
  <c r="I41" i="43" s="1"/>
  <c r="J10" i="43"/>
  <c r="G41" i="43" s="1"/>
  <c r="L9" i="43"/>
  <c r="I43" i="43" s="1"/>
  <c r="J9" i="43"/>
  <c r="G43" i="43" s="1"/>
  <c r="L8" i="43"/>
  <c r="I37" i="43" s="1"/>
  <c r="J8" i="43"/>
  <c r="G36" i="43" s="1"/>
  <c r="L6" i="43"/>
  <c r="J6" i="43"/>
  <c r="H54" i="42"/>
  <c r="F54" i="42"/>
  <c r="I53" i="42"/>
  <c r="J53" i="42" s="1"/>
  <c r="I52" i="42"/>
  <c r="J52" i="42" s="1"/>
  <c r="I51" i="42"/>
  <c r="J51" i="42" s="1"/>
  <c r="I50" i="42"/>
  <c r="J50" i="42" s="1"/>
  <c r="G49" i="42"/>
  <c r="J49" i="42" s="1"/>
  <c r="I48" i="42"/>
  <c r="J48" i="42" s="1"/>
  <c r="G47" i="42"/>
  <c r="J47" i="42" s="1"/>
  <c r="I46" i="42"/>
  <c r="J46" i="42" s="1"/>
  <c r="G45" i="42"/>
  <c r="J45" i="42" s="1"/>
  <c r="Q16" i="42"/>
  <c r="P16" i="42"/>
  <c r="O16" i="42"/>
  <c r="S25" i="42"/>
  <c r="L10" i="42"/>
  <c r="I44" i="42" s="1"/>
  <c r="J10" i="42"/>
  <c r="G41" i="42" s="1"/>
  <c r="L9" i="42"/>
  <c r="I43" i="42" s="1"/>
  <c r="J9" i="42"/>
  <c r="L8" i="42"/>
  <c r="J8" i="42"/>
  <c r="L6" i="42"/>
  <c r="J6" i="42"/>
  <c r="I53" i="41"/>
  <c r="J53" i="41" s="1"/>
  <c r="I52" i="41"/>
  <c r="J52" i="41" s="1"/>
  <c r="I51" i="41"/>
  <c r="J51" i="41" s="1"/>
  <c r="I50" i="41"/>
  <c r="J50" i="41" s="1"/>
  <c r="G49" i="41"/>
  <c r="J49" i="41" s="1"/>
  <c r="I48" i="41"/>
  <c r="J48" i="41" s="1"/>
  <c r="G47" i="41"/>
  <c r="J47" i="41" s="1"/>
  <c r="I46" i="41"/>
  <c r="J46" i="41" s="1"/>
  <c r="G45" i="41"/>
  <c r="J45" i="41" s="1"/>
  <c r="Q16" i="41"/>
  <c r="P16" i="41"/>
  <c r="O16" i="41"/>
  <c r="L10" i="41"/>
  <c r="I41" i="41" s="1"/>
  <c r="J10" i="41"/>
  <c r="G41" i="41" s="1"/>
  <c r="L9" i="41"/>
  <c r="I43" i="41" s="1"/>
  <c r="J9" i="41"/>
  <c r="G43" i="41" s="1"/>
  <c r="L8" i="41"/>
  <c r="I37" i="41" s="1"/>
  <c r="J8" i="41"/>
  <c r="L6" i="41"/>
  <c r="J6" i="41"/>
  <c r="H54" i="40"/>
  <c r="I53" i="40"/>
  <c r="J53" i="40" s="1"/>
  <c r="I52" i="40"/>
  <c r="J52" i="40" s="1"/>
  <c r="I51" i="40"/>
  <c r="J51" i="40" s="1"/>
  <c r="I50" i="40"/>
  <c r="J50" i="40" s="1"/>
  <c r="G49" i="40"/>
  <c r="J49" i="40" s="1"/>
  <c r="I48" i="40"/>
  <c r="J48" i="40" s="1"/>
  <c r="G47" i="40"/>
  <c r="J47" i="40" s="1"/>
  <c r="I46" i="40"/>
  <c r="J46" i="40" s="1"/>
  <c r="G45" i="40"/>
  <c r="J45" i="40" s="1"/>
  <c r="Q16" i="40"/>
  <c r="P16" i="40"/>
  <c r="O16" i="40"/>
  <c r="L10" i="40"/>
  <c r="I41" i="40" s="1"/>
  <c r="J10" i="40"/>
  <c r="G41" i="40" s="1"/>
  <c r="L9" i="40"/>
  <c r="I43" i="40" s="1"/>
  <c r="J9" i="40"/>
  <c r="G43" i="40" s="1"/>
  <c r="L8" i="40"/>
  <c r="I37" i="40" s="1"/>
  <c r="J8" i="40"/>
  <c r="L6" i="40"/>
  <c r="J6" i="40"/>
  <c r="F42" i="39"/>
  <c r="I53" i="39"/>
  <c r="J53" i="39" s="1"/>
  <c r="I52" i="39"/>
  <c r="J52" i="39" s="1"/>
  <c r="I51" i="39"/>
  <c r="J51" i="39" s="1"/>
  <c r="I50" i="39"/>
  <c r="J50" i="39" s="1"/>
  <c r="G49" i="39"/>
  <c r="J49" i="39" s="1"/>
  <c r="I48" i="39"/>
  <c r="J48" i="39" s="1"/>
  <c r="G47" i="39"/>
  <c r="J47" i="39" s="1"/>
  <c r="I46" i="39"/>
  <c r="J46" i="39" s="1"/>
  <c r="G45" i="39"/>
  <c r="J45" i="39" s="1"/>
  <c r="Q16" i="39"/>
  <c r="P16" i="39"/>
  <c r="O16" i="39"/>
  <c r="R13" i="39"/>
  <c r="L10" i="39"/>
  <c r="I41" i="39" s="1"/>
  <c r="J10" i="39"/>
  <c r="G41" i="39" s="1"/>
  <c r="L9" i="39"/>
  <c r="I39" i="39" s="1"/>
  <c r="J9" i="39"/>
  <c r="G43" i="39" s="1"/>
  <c r="L8" i="39"/>
  <c r="J8" i="39"/>
  <c r="L6" i="39"/>
  <c r="J6" i="39"/>
  <c r="I52" i="36"/>
  <c r="J52" i="36" s="1"/>
  <c r="I51" i="36"/>
  <c r="J51" i="36" s="1"/>
  <c r="I50" i="36"/>
  <c r="J50" i="36" s="1"/>
  <c r="I49" i="36"/>
  <c r="J49" i="36" s="1"/>
  <c r="G48" i="36"/>
  <c r="J48" i="36" s="1"/>
  <c r="I47" i="36"/>
  <c r="J47" i="36" s="1"/>
  <c r="G46" i="36"/>
  <c r="J46" i="36" s="1"/>
  <c r="I45" i="36"/>
  <c r="J45" i="36" s="1"/>
  <c r="G44" i="36"/>
  <c r="J44" i="36" s="1"/>
  <c r="Q16" i="36"/>
  <c r="P16" i="36"/>
  <c r="O16" i="36"/>
  <c r="S34" i="36"/>
  <c r="L10" i="36"/>
  <c r="I43" i="36" s="1"/>
  <c r="J10" i="36"/>
  <c r="G40" i="36" s="1"/>
  <c r="L9" i="36"/>
  <c r="I38" i="36" s="1"/>
  <c r="J9" i="36"/>
  <c r="L8" i="36"/>
  <c r="I34" i="36" s="1"/>
  <c r="J8" i="36"/>
  <c r="L6" i="36"/>
  <c r="J6" i="36"/>
  <c r="I53" i="35"/>
  <c r="J53" i="35" s="1"/>
  <c r="I52" i="35"/>
  <c r="J52" i="35" s="1"/>
  <c r="I51" i="35"/>
  <c r="J51" i="35" s="1"/>
  <c r="I50" i="35"/>
  <c r="J50" i="35" s="1"/>
  <c r="G49" i="35"/>
  <c r="J49" i="35" s="1"/>
  <c r="I48" i="35"/>
  <c r="J48" i="35" s="1"/>
  <c r="G47" i="35"/>
  <c r="J47" i="35" s="1"/>
  <c r="I46" i="35"/>
  <c r="J46" i="35" s="1"/>
  <c r="G45" i="35"/>
  <c r="J45" i="35" s="1"/>
  <c r="Q16" i="35"/>
  <c r="P16" i="35"/>
  <c r="O16" i="35"/>
  <c r="L10" i="35"/>
  <c r="I44" i="35" s="1"/>
  <c r="J10" i="35"/>
  <c r="G41" i="35" s="1"/>
  <c r="L9" i="35"/>
  <c r="I39" i="35" s="1"/>
  <c r="J9" i="35"/>
  <c r="L8" i="35"/>
  <c r="J8" i="35"/>
  <c r="L6" i="35"/>
  <c r="J6" i="35"/>
  <c r="I53" i="33"/>
  <c r="J53" i="33" s="1"/>
  <c r="I50" i="33"/>
  <c r="J50" i="33" s="1"/>
  <c r="I48" i="33"/>
  <c r="J48" i="33" s="1"/>
  <c r="G19" i="35" l="1"/>
  <c r="G18" i="35"/>
  <c r="G25" i="36"/>
  <c r="G18" i="36"/>
  <c r="G27" i="40"/>
  <c r="G23" i="40"/>
  <c r="G19" i="40"/>
  <c r="G18" i="40"/>
  <c r="G32" i="41"/>
  <c r="G31" i="41"/>
  <c r="G27" i="41"/>
  <c r="G19" i="41"/>
  <c r="G29" i="42"/>
  <c r="G32" i="42"/>
  <c r="G27" i="42"/>
  <c r="G24" i="42"/>
  <c r="G23" i="42"/>
  <c r="G20" i="42"/>
  <c r="G19" i="42"/>
  <c r="I37" i="42"/>
  <c r="I22" i="42"/>
  <c r="I37" i="44"/>
  <c r="I14" i="44"/>
  <c r="G41" i="44"/>
  <c r="J41" i="44" s="1"/>
  <c r="I37" i="45"/>
  <c r="I18" i="45"/>
  <c r="I15" i="45"/>
  <c r="I14" i="45"/>
  <c r="G31" i="46"/>
  <c r="I35" i="46"/>
  <c r="I16" i="46"/>
  <c r="G43" i="46"/>
  <c r="G40" i="46"/>
  <c r="G39" i="46"/>
  <c r="I43" i="46"/>
  <c r="I39" i="46"/>
  <c r="I44" i="46"/>
  <c r="I41" i="46"/>
  <c r="G18" i="47"/>
  <c r="G17" i="47"/>
  <c r="G43" i="47"/>
  <c r="F41" i="47"/>
  <c r="G40" i="47"/>
  <c r="H41" i="47"/>
  <c r="I40" i="47"/>
  <c r="F42" i="42"/>
  <c r="F42" i="40"/>
  <c r="I22" i="39"/>
  <c r="F53" i="47"/>
  <c r="F42" i="35"/>
  <c r="F41" i="36"/>
  <c r="F37" i="47"/>
  <c r="F38" i="39"/>
  <c r="G29" i="40"/>
  <c r="F42" i="41"/>
  <c r="F42" i="44"/>
  <c r="H37" i="47"/>
  <c r="G35" i="45"/>
  <c r="F38" i="41"/>
  <c r="F42" i="46"/>
  <c r="I46" i="33"/>
  <c r="J46" i="33" s="1"/>
  <c r="G14" i="40"/>
  <c r="F38" i="40"/>
  <c r="G16" i="45"/>
  <c r="G20" i="45"/>
  <c r="G14" i="45"/>
  <c r="G15" i="45"/>
  <c r="I17" i="45"/>
  <c r="I21" i="45"/>
  <c r="I25" i="45"/>
  <c r="I29" i="45"/>
  <c r="I36" i="45"/>
  <c r="G18" i="45"/>
  <c r="G22" i="45"/>
  <c r="G26" i="45"/>
  <c r="G30" i="45"/>
  <c r="G37" i="45"/>
  <c r="I19" i="45"/>
  <c r="I23" i="45"/>
  <c r="I22" i="45"/>
  <c r="I26" i="45"/>
  <c r="G31" i="45"/>
  <c r="G39" i="45"/>
  <c r="G23" i="45"/>
  <c r="G27" i="45"/>
  <c r="G32" i="45"/>
  <c r="I39" i="45"/>
  <c r="I27" i="45"/>
  <c r="G33" i="45"/>
  <c r="G40" i="45"/>
  <c r="G24" i="45"/>
  <c r="G28" i="45"/>
  <c r="G34" i="45"/>
  <c r="I16" i="45"/>
  <c r="I20" i="45"/>
  <c r="I24" i="45"/>
  <c r="I28" i="45"/>
  <c r="G44" i="45"/>
  <c r="G54" i="45" s="1"/>
  <c r="G17" i="45"/>
  <c r="G21" i="45"/>
  <c r="G25" i="45"/>
  <c r="G36" i="45"/>
  <c r="G21" i="44"/>
  <c r="I16" i="44"/>
  <c r="I20" i="44"/>
  <c r="G24" i="44"/>
  <c r="G28" i="44"/>
  <c r="G34" i="44"/>
  <c r="G44" i="44"/>
  <c r="G54" i="44" s="1"/>
  <c r="G17" i="44"/>
  <c r="I24" i="44"/>
  <c r="I28" i="44"/>
  <c r="G15" i="44"/>
  <c r="I17" i="44"/>
  <c r="G25" i="44"/>
  <c r="G36" i="44"/>
  <c r="I15" i="44"/>
  <c r="G18" i="44"/>
  <c r="I21" i="44"/>
  <c r="I25" i="44"/>
  <c r="I29" i="44"/>
  <c r="I36" i="44"/>
  <c r="I18" i="44"/>
  <c r="G22" i="44"/>
  <c r="G26" i="44"/>
  <c r="G30" i="44"/>
  <c r="G37" i="44"/>
  <c r="J37" i="44" s="1"/>
  <c r="G19" i="44"/>
  <c r="I22" i="44"/>
  <c r="I26" i="44"/>
  <c r="G39" i="44"/>
  <c r="I19" i="44"/>
  <c r="G23" i="44"/>
  <c r="G27" i="44"/>
  <c r="G32" i="44"/>
  <c r="I39" i="44"/>
  <c r="G14" i="44"/>
  <c r="G16" i="44"/>
  <c r="G20" i="44"/>
  <c r="I23" i="44"/>
  <c r="G40" i="44"/>
  <c r="I19" i="43"/>
  <c r="G33" i="43"/>
  <c r="I16" i="43"/>
  <c r="I20" i="43"/>
  <c r="I24" i="43"/>
  <c r="I28" i="43"/>
  <c r="I14" i="43"/>
  <c r="I15" i="43"/>
  <c r="I18" i="43"/>
  <c r="I22" i="43"/>
  <c r="I26" i="43"/>
  <c r="I30" i="43"/>
  <c r="G18" i="43"/>
  <c r="G22" i="43"/>
  <c r="G26" i="43"/>
  <c r="G30" i="43"/>
  <c r="G44" i="43"/>
  <c r="G54" i="43" s="1"/>
  <c r="I44" i="43"/>
  <c r="I54" i="43" s="1"/>
  <c r="J41" i="43"/>
  <c r="G19" i="43"/>
  <c r="G27" i="43"/>
  <c r="G31" i="43"/>
  <c r="I36" i="43"/>
  <c r="J36" i="43" s="1"/>
  <c r="I23" i="43"/>
  <c r="I27" i="43"/>
  <c r="G32" i="43"/>
  <c r="G37" i="43"/>
  <c r="J37" i="43" s="1"/>
  <c r="G16" i="43"/>
  <c r="G20" i="43"/>
  <c r="G24" i="43"/>
  <c r="G28" i="43"/>
  <c r="I32" i="43"/>
  <c r="G39" i="43"/>
  <c r="I39" i="43"/>
  <c r="G17" i="43"/>
  <c r="G21" i="43"/>
  <c r="G25" i="43"/>
  <c r="G29" i="43"/>
  <c r="G34" i="43"/>
  <c r="G40" i="43"/>
  <c r="G15" i="43"/>
  <c r="I21" i="43"/>
  <c r="I25" i="43"/>
  <c r="I29" i="43"/>
  <c r="I34" i="43"/>
  <c r="I43" i="48"/>
  <c r="G19" i="48"/>
  <c r="G27" i="48"/>
  <c r="G33" i="48"/>
  <c r="I19" i="48"/>
  <c r="I23" i="48"/>
  <c r="I27" i="48"/>
  <c r="G34" i="48"/>
  <c r="G16" i="48"/>
  <c r="G20" i="48"/>
  <c r="G24" i="48"/>
  <c r="G28" i="48"/>
  <c r="G35" i="48"/>
  <c r="I16" i="48"/>
  <c r="I24" i="48"/>
  <c r="I35" i="48"/>
  <c r="G43" i="48"/>
  <c r="J43" i="48" s="1"/>
  <c r="G17" i="48"/>
  <c r="G21" i="48"/>
  <c r="J21" i="48" s="1"/>
  <c r="G25" i="48"/>
  <c r="G29" i="48"/>
  <c r="G36" i="48"/>
  <c r="I17" i="48"/>
  <c r="I25" i="48"/>
  <c r="G30" i="48"/>
  <c r="G15" i="48"/>
  <c r="I15" i="48"/>
  <c r="G18" i="48"/>
  <c r="G22" i="48"/>
  <c r="G26" i="48"/>
  <c r="G31" i="48"/>
  <c r="G22" i="36"/>
  <c r="I42" i="36"/>
  <c r="G23" i="36"/>
  <c r="G16" i="36"/>
  <c r="G20" i="36"/>
  <c r="G28" i="36"/>
  <c r="G17" i="36"/>
  <c r="G38" i="36"/>
  <c r="J38" i="36" s="1"/>
  <c r="G15" i="36"/>
  <c r="I21" i="36"/>
  <c r="I25" i="36"/>
  <c r="G14" i="42"/>
  <c r="G17" i="42"/>
  <c r="I21" i="42"/>
  <c r="I29" i="42"/>
  <c r="I36" i="42"/>
  <c r="I17" i="42"/>
  <c r="I25" i="42"/>
  <c r="G18" i="42"/>
  <c r="G22" i="42"/>
  <c r="J22" i="42" s="1"/>
  <c r="G26" i="42"/>
  <c r="G30" i="42"/>
  <c r="G37" i="42"/>
  <c r="G16" i="42"/>
  <c r="I23" i="42"/>
  <c r="J23" i="42" s="1"/>
  <c r="G33" i="42"/>
  <c r="G40" i="42"/>
  <c r="I39" i="42"/>
  <c r="G28" i="42"/>
  <c r="G34" i="42"/>
  <c r="I20" i="42"/>
  <c r="I28" i="42"/>
  <c r="G35" i="42"/>
  <c r="I41" i="42"/>
  <c r="J41" i="42" s="1"/>
  <c r="G15" i="42"/>
  <c r="G25" i="42"/>
  <c r="G36" i="42"/>
  <c r="G44" i="42"/>
  <c r="J44" i="42" s="1"/>
  <c r="I54" i="42"/>
  <c r="G31" i="42"/>
  <c r="G29" i="35"/>
  <c r="G17" i="35"/>
  <c r="G44" i="35"/>
  <c r="J44" i="35" s="1"/>
  <c r="G16" i="35"/>
  <c r="G27" i="35"/>
  <c r="I23" i="35"/>
  <c r="G22" i="47"/>
  <c r="G25" i="47"/>
  <c r="G29" i="47"/>
  <c r="G42" i="47"/>
  <c r="G53" i="47" s="1"/>
  <c r="G32" i="47"/>
  <c r="G30" i="47"/>
  <c r="I42" i="47"/>
  <c r="G38" i="47"/>
  <c r="J38" i="47" s="1"/>
  <c r="G26" i="47"/>
  <c r="G31" i="47"/>
  <c r="G19" i="47"/>
  <c r="G27" i="47"/>
  <c r="G34" i="47"/>
  <c r="I43" i="47"/>
  <c r="G20" i="47"/>
  <c r="G28" i="47"/>
  <c r="G36" i="47"/>
  <c r="G17" i="41"/>
  <c r="G36" i="41"/>
  <c r="G33" i="41"/>
  <c r="G16" i="41"/>
  <c r="G20" i="41"/>
  <c r="G24" i="41"/>
  <c r="G28" i="41"/>
  <c r="G34" i="41"/>
  <c r="G15" i="41"/>
  <c r="G40" i="41"/>
  <c r="G18" i="41"/>
  <c r="G22" i="41"/>
  <c r="G26" i="41"/>
  <c r="G30" i="41"/>
  <c r="G39" i="41"/>
  <c r="G32" i="40"/>
  <c r="G16" i="40"/>
  <c r="G20" i="40"/>
  <c r="G24" i="40"/>
  <c r="G28" i="40"/>
  <c r="G34" i="40"/>
  <c r="G35" i="40"/>
  <c r="G22" i="40"/>
  <c r="G26" i="40"/>
  <c r="G30" i="40"/>
  <c r="G33" i="40"/>
  <c r="I28" i="40"/>
  <c r="G17" i="40"/>
  <c r="G21" i="40"/>
  <c r="G25" i="40"/>
  <c r="G36" i="40"/>
  <c r="G15" i="40"/>
  <c r="I25" i="40"/>
  <c r="G37" i="40"/>
  <c r="J37" i="40" s="1"/>
  <c r="G39" i="40"/>
  <c r="G31" i="40"/>
  <c r="G40" i="40"/>
  <c r="I44" i="39"/>
  <c r="J41" i="39"/>
  <c r="G15" i="39"/>
  <c r="G16" i="39"/>
  <c r="I16" i="39"/>
  <c r="I29" i="39"/>
  <c r="G29" i="39"/>
  <c r="I23" i="39"/>
  <c r="I15" i="46"/>
  <c r="I22" i="46"/>
  <c r="I23" i="46"/>
  <c r="G33" i="46"/>
  <c r="G16" i="46"/>
  <c r="G20" i="46"/>
  <c r="G24" i="46"/>
  <c r="G28" i="46"/>
  <c r="G34" i="46"/>
  <c r="I20" i="46"/>
  <c r="I24" i="46"/>
  <c r="I28" i="46"/>
  <c r="G17" i="46"/>
  <c r="G25" i="46"/>
  <c r="G36" i="46"/>
  <c r="G15" i="46"/>
  <c r="I21" i="46"/>
  <c r="I29" i="46"/>
  <c r="I36" i="46"/>
  <c r="G18" i="46"/>
  <c r="G22" i="46"/>
  <c r="G26" i="46"/>
  <c r="G37" i="46"/>
  <c r="G32" i="46"/>
  <c r="G42" i="48"/>
  <c r="G39" i="35"/>
  <c r="J39" i="35" s="1"/>
  <c r="G39" i="42"/>
  <c r="G23" i="48"/>
  <c r="H37" i="48"/>
  <c r="I24" i="35"/>
  <c r="G37" i="41"/>
  <c r="J37" i="41" s="1"/>
  <c r="G35" i="44"/>
  <c r="G25" i="39"/>
  <c r="H38" i="45"/>
  <c r="H55" i="45" s="1"/>
  <c r="H38" i="42"/>
  <c r="H55" i="42" s="1"/>
  <c r="I14" i="42"/>
  <c r="H38" i="43"/>
  <c r="H55" i="43" s="1"/>
  <c r="F38" i="45"/>
  <c r="G23" i="47"/>
  <c r="F37" i="48"/>
  <c r="H38" i="41"/>
  <c r="H55" i="41" s="1"/>
  <c r="H38" i="44"/>
  <c r="H55" i="44" s="1"/>
  <c r="H38" i="40"/>
  <c r="H55" i="40" s="1"/>
  <c r="F53" i="48"/>
  <c r="G23" i="43"/>
  <c r="F38" i="46"/>
  <c r="G23" i="46"/>
  <c r="H38" i="46"/>
  <c r="H55" i="46" s="1"/>
  <c r="I14" i="40"/>
  <c r="J14" i="40" s="1"/>
  <c r="I36" i="40"/>
  <c r="I22" i="40"/>
  <c r="I32" i="40"/>
  <c r="I15" i="40"/>
  <c r="I17" i="40"/>
  <c r="I20" i="40"/>
  <c r="I23" i="40"/>
  <c r="J23" i="40" s="1"/>
  <c r="I26" i="40"/>
  <c r="I18" i="40"/>
  <c r="J18" i="40" s="1"/>
  <c r="I24" i="41"/>
  <c r="I15" i="41"/>
  <c r="I24" i="47"/>
  <c r="I17" i="35"/>
  <c r="I23" i="47"/>
  <c r="I27" i="47"/>
  <c r="I16" i="47"/>
  <c r="I20" i="47"/>
  <c r="I28" i="47"/>
  <c r="I39" i="47"/>
  <c r="I41" i="47" s="1"/>
  <c r="I17" i="47"/>
  <c r="I25" i="47"/>
  <c r="I15" i="47"/>
  <c r="I18" i="41"/>
  <c r="I21" i="41"/>
  <c r="I32" i="41"/>
  <c r="I28" i="41"/>
  <c r="I16" i="41"/>
  <c r="I22" i="41"/>
  <c r="I25" i="41"/>
  <c r="I14" i="41"/>
  <c r="I29" i="41"/>
  <c r="I34" i="41"/>
  <c r="I44" i="41"/>
  <c r="I54" i="41" s="1"/>
  <c r="I19" i="41"/>
  <c r="I26" i="41"/>
  <c r="I23" i="41"/>
  <c r="I30" i="41"/>
  <c r="I17" i="41"/>
  <c r="I20" i="41"/>
  <c r="I36" i="41"/>
  <c r="I29" i="40"/>
  <c r="J29" i="40" s="1"/>
  <c r="I16" i="40"/>
  <c r="I21" i="40"/>
  <c r="I24" i="40"/>
  <c r="I30" i="40"/>
  <c r="I34" i="40"/>
  <c r="I44" i="40"/>
  <c r="I54" i="40" s="1"/>
  <c r="I19" i="40"/>
  <c r="J19" i="40" s="1"/>
  <c r="I18" i="48"/>
  <c r="H53" i="48"/>
  <c r="I14" i="48"/>
  <c r="I30" i="48"/>
  <c r="I36" i="48"/>
  <c r="I38" i="48"/>
  <c r="I26" i="48"/>
  <c r="I22" i="48"/>
  <c r="G39" i="48"/>
  <c r="I32" i="48"/>
  <c r="J32" i="48" s="1"/>
  <c r="I29" i="48"/>
  <c r="I31" i="48"/>
  <c r="I33" i="48"/>
  <c r="I39" i="48"/>
  <c r="I20" i="48"/>
  <c r="I28" i="48"/>
  <c r="I34" i="48"/>
  <c r="G14" i="48"/>
  <c r="J50" i="47"/>
  <c r="H53" i="47"/>
  <c r="I30" i="47"/>
  <c r="I32" i="47"/>
  <c r="I34" i="47"/>
  <c r="I26" i="47"/>
  <c r="I36" i="47"/>
  <c r="G15" i="47"/>
  <c r="G16" i="47"/>
  <c r="I22" i="47"/>
  <c r="G24" i="47"/>
  <c r="I14" i="47"/>
  <c r="I19" i="47"/>
  <c r="G21" i="47"/>
  <c r="G33" i="47"/>
  <c r="G35" i="47"/>
  <c r="J35" i="47" s="1"/>
  <c r="I29" i="47"/>
  <c r="I31" i="47"/>
  <c r="I33" i="47"/>
  <c r="I18" i="47"/>
  <c r="G14" i="47"/>
  <c r="I21" i="47"/>
  <c r="G44" i="46"/>
  <c r="J44" i="46" s="1"/>
  <c r="I26" i="46"/>
  <c r="I14" i="46"/>
  <c r="I17" i="46"/>
  <c r="G19" i="46"/>
  <c r="I25" i="46"/>
  <c r="G27" i="46"/>
  <c r="I32" i="46"/>
  <c r="I34" i="46"/>
  <c r="I37" i="46"/>
  <c r="I19" i="46"/>
  <c r="G21" i="46"/>
  <c r="I27" i="46"/>
  <c r="G29" i="46"/>
  <c r="I40" i="46"/>
  <c r="I18" i="46"/>
  <c r="G35" i="46"/>
  <c r="J35" i="46" s="1"/>
  <c r="G14" i="46"/>
  <c r="I31" i="46"/>
  <c r="I33" i="46"/>
  <c r="J43" i="45"/>
  <c r="G19" i="45"/>
  <c r="J19" i="45" s="1"/>
  <c r="I30" i="45"/>
  <c r="I32" i="45"/>
  <c r="I34" i="45"/>
  <c r="I44" i="45"/>
  <c r="I54" i="45" s="1"/>
  <c r="G29" i="45"/>
  <c r="I40" i="45"/>
  <c r="I31" i="45"/>
  <c r="I33" i="45"/>
  <c r="I35" i="45"/>
  <c r="J43" i="44"/>
  <c r="F38" i="44"/>
  <c r="I30" i="44"/>
  <c r="I32" i="44"/>
  <c r="I34" i="44"/>
  <c r="I44" i="44"/>
  <c r="I27" i="44"/>
  <c r="G29" i="44"/>
  <c r="I40" i="44"/>
  <c r="G31" i="44"/>
  <c r="G33" i="44"/>
  <c r="I31" i="44"/>
  <c r="I33" i="44"/>
  <c r="I35" i="44"/>
  <c r="J43" i="43"/>
  <c r="I40" i="43"/>
  <c r="F38" i="43"/>
  <c r="I17" i="43"/>
  <c r="G35" i="43"/>
  <c r="G14" i="43"/>
  <c r="I31" i="43"/>
  <c r="I33" i="43"/>
  <c r="I35" i="43"/>
  <c r="F38" i="42"/>
  <c r="F55" i="42" s="1"/>
  <c r="I30" i="42"/>
  <c r="I32" i="42"/>
  <c r="J32" i="42" s="1"/>
  <c r="I34" i="42"/>
  <c r="G43" i="42"/>
  <c r="I19" i="42"/>
  <c r="J19" i="42" s="1"/>
  <c r="G21" i="42"/>
  <c r="I27" i="42"/>
  <c r="J27" i="42" s="1"/>
  <c r="I40" i="42"/>
  <c r="I16" i="42"/>
  <c r="I24" i="42"/>
  <c r="J24" i="42" s="1"/>
  <c r="I15" i="42"/>
  <c r="I31" i="42"/>
  <c r="I33" i="42"/>
  <c r="I35" i="42"/>
  <c r="I18" i="42"/>
  <c r="J18" i="42" s="1"/>
  <c r="I26" i="42"/>
  <c r="J43" i="41"/>
  <c r="J41" i="41"/>
  <c r="G25" i="41"/>
  <c r="I39" i="41"/>
  <c r="G44" i="41"/>
  <c r="G54" i="41" s="1"/>
  <c r="G21" i="41"/>
  <c r="I27" i="41"/>
  <c r="G29" i="41"/>
  <c r="I40" i="41"/>
  <c r="G35" i="41"/>
  <c r="G14" i="41"/>
  <c r="G23" i="41"/>
  <c r="I31" i="41"/>
  <c r="I33" i="41"/>
  <c r="I35" i="41"/>
  <c r="J43" i="40"/>
  <c r="J41" i="40"/>
  <c r="I39" i="40"/>
  <c r="G44" i="40"/>
  <c r="G54" i="40" s="1"/>
  <c r="I27" i="40"/>
  <c r="J27" i="40" s="1"/>
  <c r="I40" i="40"/>
  <c r="I31" i="40"/>
  <c r="I33" i="40"/>
  <c r="I35" i="40"/>
  <c r="I23" i="36"/>
  <c r="F53" i="36"/>
  <c r="I17" i="36"/>
  <c r="G42" i="36"/>
  <c r="I35" i="36"/>
  <c r="G43" i="36"/>
  <c r="J43" i="36" s="1"/>
  <c r="G23" i="35"/>
  <c r="G26" i="35"/>
  <c r="G21" i="35"/>
  <c r="I25" i="35"/>
  <c r="F54" i="35"/>
  <c r="G22" i="39"/>
  <c r="I24" i="39"/>
  <c r="G40" i="39"/>
  <c r="G44" i="39"/>
  <c r="G39" i="39"/>
  <c r="G20" i="39"/>
  <c r="G28" i="39"/>
  <c r="G18" i="39"/>
  <c r="G26" i="39"/>
  <c r="H54" i="39"/>
  <c r="G14" i="39"/>
  <c r="I17" i="39"/>
  <c r="G19" i="39"/>
  <c r="I25" i="39"/>
  <c r="G27" i="39"/>
  <c r="I18" i="39"/>
  <c r="I14" i="39"/>
  <c r="I19" i="39"/>
  <c r="G21" i="39"/>
  <c r="I27" i="39"/>
  <c r="G30" i="39"/>
  <c r="G31" i="39"/>
  <c r="G32" i="39"/>
  <c r="G33" i="39"/>
  <c r="G34" i="39"/>
  <c r="G35" i="39"/>
  <c r="G36" i="39"/>
  <c r="I43" i="39"/>
  <c r="I15" i="39"/>
  <c r="I20" i="39"/>
  <c r="I28" i="39"/>
  <c r="I30" i="39"/>
  <c r="I31" i="39"/>
  <c r="I32" i="39"/>
  <c r="I33" i="39"/>
  <c r="I34" i="39"/>
  <c r="I35" i="39"/>
  <c r="G37" i="39"/>
  <c r="I26" i="39"/>
  <c r="I21" i="39"/>
  <c r="G23" i="39"/>
  <c r="I36" i="39"/>
  <c r="I37" i="39"/>
  <c r="H38" i="39"/>
  <c r="I40" i="39"/>
  <c r="I42" i="39" s="1"/>
  <c r="G24" i="39"/>
  <c r="G17" i="39"/>
  <c r="G35" i="36"/>
  <c r="I24" i="36"/>
  <c r="G26" i="36"/>
  <c r="H53" i="36"/>
  <c r="I14" i="36"/>
  <c r="I19" i="36"/>
  <c r="I16" i="36"/>
  <c r="G14" i="36"/>
  <c r="G19" i="36"/>
  <c r="G27" i="36"/>
  <c r="I40" i="36"/>
  <c r="I18" i="36"/>
  <c r="G21" i="36"/>
  <c r="I27" i="36"/>
  <c r="I29" i="36"/>
  <c r="I32" i="36"/>
  <c r="G39" i="36"/>
  <c r="I36" i="36"/>
  <c r="H37" i="36"/>
  <c r="I39" i="36"/>
  <c r="I41" i="36" s="1"/>
  <c r="I26" i="36"/>
  <c r="I15" i="36"/>
  <c r="I20" i="36"/>
  <c r="I30" i="36"/>
  <c r="I33" i="36"/>
  <c r="I22" i="36"/>
  <c r="G24" i="36"/>
  <c r="G29" i="36"/>
  <c r="G30" i="36"/>
  <c r="G31" i="36"/>
  <c r="G32" i="36"/>
  <c r="G33" i="36"/>
  <c r="G34" i="36"/>
  <c r="J34" i="36" s="1"/>
  <c r="F37" i="36"/>
  <c r="I28" i="36"/>
  <c r="I31" i="36"/>
  <c r="G36" i="36"/>
  <c r="H54" i="35"/>
  <c r="G15" i="35"/>
  <c r="I18" i="35"/>
  <c r="J18" i="35" s="1"/>
  <c r="G20" i="35"/>
  <c r="I26" i="35"/>
  <c r="G28" i="35"/>
  <c r="I41" i="35"/>
  <c r="I27" i="35"/>
  <c r="G43" i="35"/>
  <c r="I15" i="35"/>
  <c r="I20" i="35"/>
  <c r="G22" i="35"/>
  <c r="I28" i="35"/>
  <c r="G30" i="35"/>
  <c r="G31" i="35"/>
  <c r="G32" i="35"/>
  <c r="G33" i="35"/>
  <c r="G34" i="35"/>
  <c r="G35" i="35"/>
  <c r="G36" i="35"/>
  <c r="F38" i="35"/>
  <c r="I43" i="35"/>
  <c r="I16" i="35"/>
  <c r="I21" i="35"/>
  <c r="I29" i="35"/>
  <c r="I30" i="35"/>
  <c r="I31" i="35"/>
  <c r="I32" i="35"/>
  <c r="I33" i="35"/>
  <c r="I34" i="35"/>
  <c r="I35" i="35"/>
  <c r="G37" i="35"/>
  <c r="G40" i="35"/>
  <c r="I22" i="35"/>
  <c r="G24" i="35"/>
  <c r="I36" i="35"/>
  <c r="I37" i="35"/>
  <c r="H38" i="35"/>
  <c r="I40" i="35"/>
  <c r="I42" i="35" s="1"/>
  <c r="I19" i="35"/>
  <c r="G25" i="35"/>
  <c r="J20" i="46" l="1"/>
  <c r="I54" i="46"/>
  <c r="J21" i="46"/>
  <c r="J16" i="46"/>
  <c r="J43" i="46"/>
  <c r="J54" i="46" s="1"/>
  <c r="J39" i="46"/>
  <c r="F55" i="46"/>
  <c r="I42" i="46"/>
  <c r="J26" i="45"/>
  <c r="J18" i="45"/>
  <c r="J15" i="45"/>
  <c r="J14" i="45"/>
  <c r="J37" i="45"/>
  <c r="J31" i="45"/>
  <c r="J14" i="44"/>
  <c r="J18" i="43"/>
  <c r="J28" i="43"/>
  <c r="J27" i="43"/>
  <c r="J23" i="43"/>
  <c r="G53" i="48"/>
  <c r="J16" i="48"/>
  <c r="J16" i="36"/>
  <c r="J23" i="36"/>
  <c r="J18" i="36"/>
  <c r="J42" i="36"/>
  <c r="J21" i="36"/>
  <c r="J37" i="42"/>
  <c r="J29" i="42"/>
  <c r="J20" i="42"/>
  <c r="J17" i="35"/>
  <c r="J17" i="47"/>
  <c r="J43" i="47"/>
  <c r="J18" i="47"/>
  <c r="J32" i="41"/>
  <c r="J19" i="41"/>
  <c r="J18" i="41"/>
  <c r="J31" i="41"/>
  <c r="J32" i="36"/>
  <c r="I53" i="36"/>
  <c r="J25" i="36"/>
  <c r="J19" i="35"/>
  <c r="J22" i="39"/>
  <c r="I42" i="40"/>
  <c r="I42" i="41"/>
  <c r="J30" i="40"/>
  <c r="J28" i="40"/>
  <c r="I42" i="42"/>
  <c r="J32" i="46"/>
  <c r="I42" i="45"/>
  <c r="J21" i="45"/>
  <c r="I42" i="44"/>
  <c r="I42" i="43"/>
  <c r="J35" i="43"/>
  <c r="I41" i="48"/>
  <c r="J39" i="48"/>
  <c r="G41" i="48"/>
  <c r="J15" i="48"/>
  <c r="J19" i="48"/>
  <c r="J18" i="48"/>
  <c r="J28" i="48"/>
  <c r="J24" i="48"/>
  <c r="J27" i="48"/>
  <c r="J29" i="36"/>
  <c r="J20" i="36"/>
  <c r="J26" i="42"/>
  <c r="G41" i="47"/>
  <c r="J28" i="47"/>
  <c r="J17" i="41"/>
  <c r="J15" i="41"/>
  <c r="J28" i="41"/>
  <c r="J24" i="40"/>
  <c r="J16" i="40"/>
  <c r="J44" i="39"/>
  <c r="J22" i="41"/>
  <c r="J17" i="42"/>
  <c r="J25" i="48"/>
  <c r="J17" i="44"/>
  <c r="J24" i="46"/>
  <c r="J30" i="45"/>
  <c r="J24" i="43"/>
  <c r="F55" i="35"/>
  <c r="J31" i="40"/>
  <c r="J40" i="42"/>
  <c r="J23" i="46"/>
  <c r="G42" i="45"/>
  <c r="J17" i="46"/>
  <c r="J17" i="40"/>
  <c r="J30" i="47"/>
  <c r="J16" i="41"/>
  <c r="J32" i="40"/>
  <c r="J27" i="45"/>
  <c r="J31" i="47"/>
  <c r="J25" i="40"/>
  <c r="J35" i="48"/>
  <c r="J39" i="43"/>
  <c r="J29" i="46"/>
  <c r="J26" i="40"/>
  <c r="F54" i="47"/>
  <c r="J22" i="47"/>
  <c r="J36" i="40"/>
  <c r="J28" i="46"/>
  <c r="J15" i="46"/>
  <c r="J24" i="41"/>
  <c r="J24" i="45"/>
  <c r="J22" i="45"/>
  <c r="J16" i="45"/>
  <c r="J21" i="44"/>
  <c r="J20" i="45"/>
  <c r="J22" i="46"/>
  <c r="J29" i="39"/>
  <c r="J36" i="42"/>
  <c r="G42" i="43"/>
  <c r="J22" i="40"/>
  <c r="J33" i="45"/>
  <c r="J26" i="44"/>
  <c r="J34" i="45"/>
  <c r="J33" i="46"/>
  <c r="J33" i="41"/>
  <c r="J31" i="46"/>
  <c r="J34" i="41"/>
  <c r="J33" i="42"/>
  <c r="J34" i="48"/>
  <c r="J33" i="40"/>
  <c r="J35" i="45"/>
  <c r="J25" i="46"/>
  <c r="H54" i="47"/>
  <c r="J21" i="40"/>
  <c r="G42" i="42"/>
  <c r="J36" i="45"/>
  <c r="J28" i="36"/>
  <c r="J30" i="42"/>
  <c r="J17" i="43"/>
  <c r="G42" i="40"/>
  <c r="J25" i="42"/>
  <c r="J25" i="45"/>
  <c r="J32" i="44"/>
  <c r="J23" i="45"/>
  <c r="H54" i="48"/>
  <c r="J29" i="45"/>
  <c r="G37" i="47"/>
  <c r="J36" i="41"/>
  <c r="F54" i="48"/>
  <c r="G42" i="35"/>
  <c r="J16" i="39"/>
  <c r="J22" i="43"/>
  <c r="G42" i="44"/>
  <c r="J17" i="45"/>
  <c r="J39" i="39"/>
  <c r="G42" i="39"/>
  <c r="J23" i="48"/>
  <c r="J40" i="40"/>
  <c r="J20" i="47"/>
  <c r="J34" i="46"/>
  <c r="I37" i="47"/>
  <c r="J22" i="48"/>
  <c r="J20" i="41"/>
  <c r="G42" i="46"/>
  <c r="J24" i="44"/>
  <c r="J35" i="40"/>
  <c r="J33" i="43"/>
  <c r="J24" i="47"/>
  <c r="J34" i="40"/>
  <c r="J20" i="40"/>
  <c r="G42" i="41"/>
  <c r="J17" i="48"/>
  <c r="J29" i="43"/>
  <c r="J21" i="43"/>
  <c r="J16" i="43"/>
  <c r="J19" i="43"/>
  <c r="J39" i="45"/>
  <c r="J32" i="45"/>
  <c r="J28" i="45"/>
  <c r="I38" i="45"/>
  <c r="J36" i="44"/>
  <c r="J15" i="44"/>
  <c r="J44" i="44"/>
  <c r="J54" i="44" s="1"/>
  <c r="J18" i="44"/>
  <c r="J23" i="44"/>
  <c r="J29" i="44"/>
  <c r="J20" i="44"/>
  <c r="J27" i="44"/>
  <c r="J22" i="44"/>
  <c r="J34" i="44"/>
  <c r="J30" i="44"/>
  <c r="J33" i="44"/>
  <c r="J31" i="44"/>
  <c r="J39" i="44"/>
  <c r="J19" i="44"/>
  <c r="J16" i="44"/>
  <c r="J40" i="44"/>
  <c r="J35" i="44"/>
  <c r="J25" i="44"/>
  <c r="J28" i="44"/>
  <c r="J30" i="43"/>
  <c r="J26" i="43"/>
  <c r="J25" i="43"/>
  <c r="J20" i="43"/>
  <c r="J32" i="43"/>
  <c r="J40" i="43"/>
  <c r="J15" i="43"/>
  <c r="J44" i="43"/>
  <c r="J54" i="43" s="1"/>
  <c r="J31" i="43"/>
  <c r="J34" i="43"/>
  <c r="J36" i="48"/>
  <c r="J33" i="48"/>
  <c r="J31" i="48"/>
  <c r="J30" i="48"/>
  <c r="J29" i="48"/>
  <c r="I53" i="48"/>
  <c r="J20" i="48"/>
  <c r="J26" i="48"/>
  <c r="J36" i="36"/>
  <c r="J30" i="36"/>
  <c r="G41" i="36"/>
  <c r="J17" i="36"/>
  <c r="J15" i="36"/>
  <c r="J21" i="42"/>
  <c r="J34" i="42"/>
  <c r="J14" i="42"/>
  <c r="J31" i="42"/>
  <c r="J39" i="42"/>
  <c r="J35" i="42"/>
  <c r="J28" i="42"/>
  <c r="J16" i="42"/>
  <c r="J16" i="35"/>
  <c r="J23" i="35"/>
  <c r="J21" i="35"/>
  <c r="J41" i="35"/>
  <c r="I53" i="47"/>
  <c r="J25" i="47"/>
  <c r="J34" i="47"/>
  <c r="J32" i="47"/>
  <c r="J29" i="47"/>
  <c r="J36" i="47"/>
  <c r="J26" i="47"/>
  <c r="J27" i="47"/>
  <c r="J19" i="47"/>
  <c r="J42" i="47"/>
  <c r="J30" i="41"/>
  <c r="F55" i="41"/>
  <c r="J40" i="41"/>
  <c r="J44" i="41"/>
  <c r="J54" i="41" s="1"/>
  <c r="J26" i="41"/>
  <c r="G38" i="40"/>
  <c r="G55" i="40" s="1"/>
  <c r="J15" i="40"/>
  <c r="J36" i="46"/>
  <c r="J40" i="46"/>
  <c r="J30" i="46"/>
  <c r="J26" i="46"/>
  <c r="J37" i="46"/>
  <c r="J18" i="46"/>
  <c r="J23" i="41"/>
  <c r="J42" i="48"/>
  <c r="J53" i="48" s="1"/>
  <c r="J16" i="47"/>
  <c r="J24" i="36"/>
  <c r="J15" i="47"/>
  <c r="F55" i="40"/>
  <c r="J27" i="46"/>
  <c r="F55" i="45"/>
  <c r="J40" i="47"/>
  <c r="J35" i="36"/>
  <c r="F55" i="43"/>
  <c r="J25" i="35"/>
  <c r="F55" i="44"/>
  <c r="J23" i="47"/>
  <c r="I38" i="42"/>
  <c r="I55" i="42" s="1"/>
  <c r="J21" i="41"/>
  <c r="J25" i="41"/>
  <c r="J20" i="35"/>
  <c r="J30" i="35"/>
  <c r="J26" i="35"/>
  <c r="J39" i="47"/>
  <c r="J29" i="41"/>
  <c r="I38" i="41"/>
  <c r="I38" i="40"/>
  <c r="J44" i="40"/>
  <c r="J54" i="40" s="1"/>
  <c r="I37" i="48"/>
  <c r="J38" i="48"/>
  <c r="G37" i="48"/>
  <c r="J14" i="48"/>
  <c r="J14" i="47"/>
  <c r="J21" i="47"/>
  <c r="J33" i="47"/>
  <c r="J19" i="46"/>
  <c r="G54" i="46"/>
  <c r="G38" i="46"/>
  <c r="J14" i="46"/>
  <c r="I38" i="46"/>
  <c r="G38" i="45"/>
  <c r="J40" i="45"/>
  <c r="J44" i="45"/>
  <c r="J54" i="45" s="1"/>
  <c r="I38" i="44"/>
  <c r="I54" i="44"/>
  <c r="G38" i="44"/>
  <c r="I38" i="43"/>
  <c r="G38" i="43"/>
  <c r="J14" i="43"/>
  <c r="J15" i="42"/>
  <c r="G54" i="42"/>
  <c r="J43" i="42"/>
  <c r="J54" i="42" s="1"/>
  <c r="G38" i="42"/>
  <c r="J27" i="41"/>
  <c r="J39" i="41"/>
  <c r="J14" i="41"/>
  <c r="G38" i="41"/>
  <c r="J35" i="41"/>
  <c r="J39" i="40"/>
  <c r="G54" i="39"/>
  <c r="I54" i="39"/>
  <c r="J40" i="39"/>
  <c r="J35" i="39"/>
  <c r="F55" i="39"/>
  <c r="J40" i="36"/>
  <c r="J53" i="36" s="1"/>
  <c r="G53" i="36"/>
  <c r="F54" i="36"/>
  <c r="J26" i="36"/>
  <c r="J19" i="36"/>
  <c r="J22" i="35"/>
  <c r="J35" i="35"/>
  <c r="I54" i="35"/>
  <c r="H55" i="35"/>
  <c r="J32" i="35"/>
  <c r="J17" i="39"/>
  <c r="J36" i="39"/>
  <c r="J28" i="39"/>
  <c r="J43" i="39"/>
  <c r="J24" i="39"/>
  <c r="J37" i="39"/>
  <c r="J15" i="39"/>
  <c r="J23" i="39"/>
  <c r="J27" i="39"/>
  <c r="J19" i="39"/>
  <c r="J26" i="39"/>
  <c r="J25" i="39"/>
  <c r="J34" i="39"/>
  <c r="I38" i="39"/>
  <c r="J20" i="39"/>
  <c r="J21" i="39"/>
  <c r="J33" i="39"/>
  <c r="G38" i="39"/>
  <c r="J14" i="39"/>
  <c r="J18" i="39"/>
  <c r="J32" i="39"/>
  <c r="J31" i="39"/>
  <c r="H55" i="39"/>
  <c r="J30" i="39"/>
  <c r="I37" i="36"/>
  <c r="J39" i="36"/>
  <c r="J41" i="36" s="1"/>
  <c r="H54" i="36"/>
  <c r="J27" i="36"/>
  <c r="J14" i="36"/>
  <c r="G37" i="36"/>
  <c r="J33" i="36"/>
  <c r="J31" i="36"/>
  <c r="J22" i="36"/>
  <c r="G38" i="35"/>
  <c r="J15" i="35"/>
  <c r="J24" i="35"/>
  <c r="J29" i="35"/>
  <c r="J34" i="35"/>
  <c r="I38" i="35"/>
  <c r="J28" i="35"/>
  <c r="J27" i="35"/>
  <c r="J36" i="35"/>
  <c r="J40" i="35"/>
  <c r="J33" i="35"/>
  <c r="J37" i="35"/>
  <c r="G54" i="35"/>
  <c r="J43" i="35"/>
  <c r="J54" i="35" s="1"/>
  <c r="J31" i="35"/>
  <c r="I54" i="36" l="1"/>
  <c r="J42" i="46"/>
  <c r="I55" i="45"/>
  <c r="J41" i="48"/>
  <c r="J42" i="42"/>
  <c r="J53" i="47"/>
  <c r="G54" i="47"/>
  <c r="I55" i="41"/>
  <c r="J42" i="41"/>
  <c r="J41" i="47"/>
  <c r="J42" i="40"/>
  <c r="G55" i="45"/>
  <c r="J42" i="43"/>
  <c r="J42" i="35"/>
  <c r="J38" i="40"/>
  <c r="J38" i="45"/>
  <c r="J38" i="43"/>
  <c r="G55" i="41"/>
  <c r="J37" i="47"/>
  <c r="J42" i="44"/>
  <c r="J42" i="39"/>
  <c r="J42" i="45"/>
  <c r="G55" i="44"/>
  <c r="J38" i="44"/>
  <c r="G55" i="43"/>
  <c r="J37" i="48"/>
  <c r="J54" i="48" s="1"/>
  <c r="G54" i="48"/>
  <c r="I54" i="48"/>
  <c r="J38" i="42"/>
  <c r="I54" i="47"/>
  <c r="I55" i="40"/>
  <c r="G55" i="46"/>
  <c r="G55" i="35"/>
  <c r="J38" i="46"/>
  <c r="I55" i="35"/>
  <c r="I55" i="46"/>
  <c r="I55" i="44"/>
  <c r="I55" i="43"/>
  <c r="G55" i="42"/>
  <c r="J38" i="41"/>
  <c r="J54" i="39"/>
  <c r="G55" i="39"/>
  <c r="I55" i="39"/>
  <c r="G54" i="36"/>
  <c r="J38" i="39"/>
  <c r="J37" i="36"/>
  <c r="J54" i="36" s="1"/>
  <c r="J38" i="35"/>
  <c r="J55" i="43" l="1"/>
  <c r="L55" i="36"/>
  <c r="K55" i="36"/>
  <c r="J55" i="46"/>
  <c r="J55" i="42"/>
  <c r="J55" i="41"/>
  <c r="J54" i="47"/>
  <c r="J55" i="35"/>
  <c r="J55" i="40"/>
  <c r="J55" i="44"/>
  <c r="J55" i="45"/>
  <c r="J55" i="39"/>
  <c r="K56" i="36" l="1"/>
  <c r="K56" i="39"/>
  <c r="L56" i="39"/>
  <c r="K57" i="39" s="1"/>
  <c r="K56" i="43"/>
  <c r="L56" i="43"/>
  <c r="L56" i="44"/>
  <c r="K56" i="44"/>
  <c r="K56" i="35"/>
  <c r="L56" i="35"/>
  <c r="F42" i="33"/>
  <c r="H38" i="33"/>
  <c r="I52" i="33"/>
  <c r="J52" i="33" s="1"/>
  <c r="G49" i="33"/>
  <c r="J49" i="33" s="1"/>
  <c r="G47" i="33"/>
  <c r="J47" i="33" s="1"/>
  <c r="G45" i="33"/>
  <c r="J45" i="33" s="1"/>
  <c r="Q16" i="33"/>
  <c r="P16" i="33"/>
  <c r="O16" i="33"/>
  <c r="L10" i="33"/>
  <c r="I41" i="33" s="1"/>
  <c r="J10" i="33"/>
  <c r="L9" i="33"/>
  <c r="J9" i="33"/>
  <c r="G40" i="33" s="1"/>
  <c r="L8" i="33"/>
  <c r="J8" i="33"/>
  <c r="L6" i="33"/>
  <c r="J6" i="33"/>
  <c r="K57" i="43" l="1"/>
  <c r="K57" i="44"/>
  <c r="K57" i="35"/>
  <c r="G41" i="33"/>
  <c r="J41" i="33" s="1"/>
  <c r="H54" i="33"/>
  <c r="H55" i="33" s="1"/>
  <c r="F54" i="33"/>
  <c r="G44" i="33"/>
  <c r="G39" i="33"/>
  <c r="I39" i="33"/>
  <c r="G25" i="33"/>
  <c r="G20" i="33"/>
  <c r="G43" i="33"/>
  <c r="I35" i="33"/>
  <c r="I18" i="33"/>
  <c r="I17" i="33"/>
  <c r="I33" i="33"/>
  <c r="I32" i="33"/>
  <c r="I25" i="33"/>
  <c r="I37" i="33"/>
  <c r="I31" i="33"/>
  <c r="I30" i="33"/>
  <c r="I34" i="33"/>
  <c r="I26" i="33"/>
  <c r="I19" i="33"/>
  <c r="I29" i="33"/>
  <c r="I23" i="33"/>
  <c r="I21" i="33"/>
  <c r="I16" i="33"/>
  <c r="I27" i="33"/>
  <c r="I28" i="33"/>
  <c r="I20" i="33"/>
  <c r="I24" i="33"/>
  <c r="I15" i="33"/>
  <c r="I36" i="33"/>
  <c r="I22" i="33"/>
  <c r="G17" i="33"/>
  <c r="G30" i="33"/>
  <c r="I40" i="33"/>
  <c r="J40" i="33" s="1"/>
  <c r="I51" i="33"/>
  <c r="J51" i="33" s="1"/>
  <c r="I44" i="33"/>
  <c r="I43" i="33"/>
  <c r="G24" i="33"/>
  <c r="G37" i="33"/>
  <c r="J37" i="33" s="1"/>
  <c r="G22" i="33"/>
  <c r="G36" i="33"/>
  <c r="G15" i="33"/>
  <c r="G21" i="33"/>
  <c r="G35" i="33"/>
  <c r="G29" i="33"/>
  <c r="G19" i="33"/>
  <c r="G34" i="33"/>
  <c r="G28" i="33"/>
  <c r="G18" i="33"/>
  <c r="G33" i="33"/>
  <c r="G27" i="33"/>
  <c r="G32" i="33"/>
  <c r="G26" i="33"/>
  <c r="G16" i="33"/>
  <c r="G31" i="33"/>
  <c r="G42" i="33" l="1"/>
  <c r="I42" i="33"/>
  <c r="G54" i="33"/>
  <c r="I38" i="33"/>
  <c r="I54" i="33"/>
  <c r="J35" i="33"/>
  <c r="J21" i="33"/>
  <c r="J44" i="33"/>
  <c r="J27" i="33"/>
  <c r="J22" i="33"/>
  <c r="J16" i="33"/>
  <c r="J30" i="33"/>
  <c r="J17" i="33"/>
  <c r="J36" i="33"/>
  <c r="J33" i="33"/>
  <c r="J25" i="33"/>
  <c r="J24" i="33"/>
  <c r="J15" i="33"/>
  <c r="J26" i="33"/>
  <c r="J28" i="33"/>
  <c r="J34" i="33"/>
  <c r="J18" i="33"/>
  <c r="J31" i="33"/>
  <c r="J43" i="33"/>
  <c r="J20" i="33"/>
  <c r="J19" i="33"/>
  <c r="J39" i="33"/>
  <c r="J42" i="33" s="1"/>
  <c r="J29" i="33"/>
  <c r="J32" i="33"/>
  <c r="J54" i="33" l="1"/>
  <c r="I55" i="33"/>
  <c r="G23" i="33" l="1"/>
  <c r="F38" i="33"/>
  <c r="F55" i="33" s="1"/>
  <c r="G38" i="33" l="1"/>
  <c r="J23" i="33"/>
  <c r="J38" i="33" l="1"/>
  <c r="J55" i="33" s="1"/>
  <c r="M57" i="33" s="1"/>
  <c r="G55" i="33"/>
  <c r="L56" i="33" l="1"/>
  <c r="K56" i="33"/>
  <c r="K57" i="33" s="1"/>
  <c r="M51" i="47"/>
</calcChain>
</file>

<file path=xl/sharedStrings.xml><?xml version="1.0" encoding="utf-8"?>
<sst xmlns="http://schemas.openxmlformats.org/spreadsheetml/2006/main" count="2070" uniqueCount="122">
  <si>
    <t>CF</t>
  </si>
  <si>
    <t>CV</t>
  </si>
  <si>
    <t>CXR</t>
  </si>
  <si>
    <t>DICIEMBRE</t>
  </si>
  <si>
    <t>ENERO</t>
  </si>
  <si>
    <t>FEBRERO</t>
  </si>
  <si>
    <t>SERVICIO SOCIAL</t>
  </si>
  <si>
    <t xml:space="preserve">CENTROS INTEGRARTE ATENCIÓN INTERNA </t>
  </si>
  <si>
    <t>DÍAS CALENDARIO DE OPERACIÓN 2022</t>
  </si>
  <si>
    <t>MARZO</t>
  </si>
  <si>
    <t>LUGAR:</t>
  </si>
  <si>
    <t>BOGOTÁ</t>
  </si>
  <si>
    <t>DÍAS CALENDARIO DE  OPERACIÓN 2023</t>
  </si>
  <si>
    <t>ABRIL</t>
  </si>
  <si>
    <t>LOTE</t>
  </si>
  <si>
    <t>MAYO</t>
  </si>
  <si>
    <t>COBERTURA</t>
  </si>
  <si>
    <t>DÍAS DE COSTOS FIJOS 2022</t>
  </si>
  <si>
    <t>DÍAS DE COSTOS FIJOS 2023</t>
  </si>
  <si>
    <t>JUNIO</t>
  </si>
  <si>
    <t>DÍAS DE COSTOS VARIABLES 2022</t>
  </si>
  <si>
    <t>DÍAS DE COSTOS VARIABLES 2023</t>
  </si>
  <si>
    <t>JULIO</t>
  </si>
  <si>
    <t>DÍAS DE COSTOS POR REALIZACIÓN  2022</t>
  </si>
  <si>
    <t>DÍAS DE COSTOS POR REALIZACIÓN  2023</t>
  </si>
  <si>
    <t>AGOSTO</t>
  </si>
  <si>
    <t>SEPTIEMBRE</t>
  </si>
  <si>
    <t>VIGENCIA 2022</t>
  </si>
  <si>
    <t>VIGENCIA 2023</t>
  </si>
  <si>
    <t>OCTUBRE</t>
  </si>
  <si>
    <t>TIPO DE COSTO</t>
  </si>
  <si>
    <t>PERFILES DE TALENTO HUMANO</t>
  </si>
  <si>
    <t>CANTIDAD</t>
  </si>
  <si>
    <t>UNIDAD DE MEDIDA</t>
  </si>
  <si>
    <t>VALOR UNITARIO  2022</t>
  </si>
  <si>
    <t>VALOR TOTAL (APORTES SDIS+APORTES PROPONENTE)</t>
  </si>
  <si>
    <t>VALOR UNITARIO 2023</t>
  </si>
  <si>
    <t>VALOR TOTAL DEL CONVENIO</t>
  </si>
  <si>
    <t>NOVIEMBRE</t>
  </si>
  <si>
    <t xml:space="preserve">COSTOS FIJOS </t>
  </si>
  <si>
    <t>Coordinador-a de Centro</t>
  </si>
  <si>
    <t>Psicóloga-o</t>
  </si>
  <si>
    <t>Trabajadora Social</t>
  </si>
  <si>
    <t>Terapeuta Ocupacional</t>
  </si>
  <si>
    <t>Educador-a Físico-a</t>
  </si>
  <si>
    <t xml:space="preserve">Educadora Especial </t>
  </si>
  <si>
    <t>Enfermera-o</t>
  </si>
  <si>
    <t>Nutricionista</t>
  </si>
  <si>
    <t>Tecnólogo-a  en alimentos o gastrónoma-o</t>
  </si>
  <si>
    <t>Talleristas</t>
  </si>
  <si>
    <t>Auxiliar de enfermería</t>
  </si>
  <si>
    <t>Auxiliar Administrativo</t>
  </si>
  <si>
    <t>Técnico Ambiental</t>
  </si>
  <si>
    <t xml:space="preserve">Servicios generales </t>
  </si>
  <si>
    <t>Manipuladores de alimentos</t>
  </si>
  <si>
    <t>Espacio Fisico Funcional (Instalaciones)</t>
  </si>
  <si>
    <t>X  CENTRO</t>
  </si>
  <si>
    <t>Espacio Fisico Funcional  (Gestión Ambiental Y PEC) Item de pago Mensual</t>
  </si>
  <si>
    <t xml:space="preserve">Desgaste y uso de los bienes muebles No Consumibles </t>
  </si>
  <si>
    <t xml:space="preserve">Transporte </t>
  </si>
  <si>
    <t xml:space="preserve">Vigilancia  </t>
  </si>
  <si>
    <t>Medios Tecnológicos</t>
  </si>
  <si>
    <t>SUBTOTAL COSTOS FIJO</t>
  </si>
  <si>
    <t xml:space="preserve">COSTOS VARIABLES </t>
  </si>
  <si>
    <t>Alimentos  (Incluye desayuno, nueves, almuerzo, onces y comida)</t>
  </si>
  <si>
    <t>DIA CALENDARIO</t>
  </si>
  <si>
    <t>Espacio Fisico Funcional (Servicios Públicos)</t>
  </si>
  <si>
    <t>SUBTOTAL COSTOS VARIABLES</t>
  </si>
  <si>
    <t xml:space="preserve">COSTOS POR REALIZACIÓN </t>
  </si>
  <si>
    <t xml:space="preserve">Absorbentes </t>
  </si>
  <si>
    <t>Espacio Físico Funcional (Mantenimiento y Adecuaciones)</t>
  </si>
  <si>
    <t xml:space="preserve">X CENTRO </t>
  </si>
  <si>
    <t>Espacio Físico Funcional (Diagnóstico y la revisión de sistemas de transporte vertical)</t>
  </si>
  <si>
    <t>ÚNICA ENTREGA</t>
  </si>
  <si>
    <t>X CENTRO</t>
  </si>
  <si>
    <t>Piezas comunicativas</t>
  </si>
  <si>
    <t>Espacio Fisico Funcional (Gestión Ambiental Y PEC) (Elementos para toda la ejecución del Convenio)</t>
  </si>
  <si>
    <t>Salida Recreativa</t>
  </si>
  <si>
    <t>ÚNICAS ENTREGA</t>
  </si>
  <si>
    <t>X PCD</t>
  </si>
  <si>
    <t>Vestuario y Calzado</t>
  </si>
  <si>
    <t xml:space="preserve">Cedulación </t>
  </si>
  <si>
    <t xml:space="preserve">SUBTOTAL COSTOS POR REALIZACIÓN </t>
  </si>
  <si>
    <t xml:space="preserve">TOTAL  ESTRUCTURA DE  COSTOS </t>
  </si>
  <si>
    <t>Terapeuta Física</t>
  </si>
  <si>
    <t>Profesional en Fonoaudiología o Terapia de Lenguaje</t>
  </si>
  <si>
    <t>MENSUAL</t>
  </si>
  <si>
    <t>MENSUAL X CENTRO</t>
  </si>
  <si>
    <t xml:space="preserve">MENSUAL </t>
  </si>
  <si>
    <r>
      <t xml:space="preserve">POBLACIÓN: </t>
    </r>
    <r>
      <rPr>
        <sz val="12"/>
        <rFont val="Arial"/>
        <family val="2"/>
      </rPr>
      <t>Personas con discapacidad intelectual, o psicosocial, o física, o múltiple que requieren apoyos intermitentes o limitados o extensos.</t>
    </r>
  </si>
  <si>
    <r>
      <t xml:space="preserve">POBLACIÓN: </t>
    </r>
    <r>
      <rPr>
        <sz val="12"/>
        <rFont val="Arial"/>
        <family val="2"/>
      </rPr>
      <t>Personas con discapacidad intelectual, o psicosocial, o física, o múltiple que requieren apoyos extensos o generalizados.</t>
    </r>
  </si>
  <si>
    <r>
      <t xml:space="preserve">OBJETO: </t>
    </r>
    <r>
      <rPr>
        <sz val="12"/>
        <rFont val="Arial"/>
        <family val="2"/>
      </rPr>
      <t>Aunar recursos técnicos, físicos, administrativos y financieros para la atención interna,  a personas que se encuentren en edades entre los dieciocho (18) años  y hasta los cincuenta y nueve (59) años, once (11) meses de edad con discapacidad intelectual, o psicosocial, o física, o múltiple, que requieran de apoyos extensos o generalizados, o personas con discapacidad intelectual o psicosocial que requieran apoyos intermitentes o limitados que se encuentren en situación de abandono o que su cuidador-a no pueda ejercer su cuidado, implementando acciones que favorezcan el desarrollo y mantenimiento de sus habilidades y capacidades para alcanzar mayores niveles de autonomía, promoviendo su inclusión, con el concurso de las familias, cuidadoras-es y su entorno y territorio, en Centros Integrarte Atención Interna, teniendo como referentes los enfoques diferencial y de género</t>
    </r>
    <r>
      <rPr>
        <b/>
        <sz val="12"/>
        <rFont val="Arial"/>
        <family val="2"/>
      </rPr>
      <t>.</t>
    </r>
  </si>
  <si>
    <t>Espacio Físico Funcional (Instalaciones)</t>
  </si>
  <si>
    <t>Espacio Físico Funcional  (Gestión Ambiental Y PEC) Ítem de pago Mensual</t>
  </si>
  <si>
    <t>Espacio Físico Funcional (Servicios Públicos)</t>
  </si>
  <si>
    <t>Espacio Físico Funcional (Gestión Ambiental Y PEC) (Elementos para toda la ejecución del Convenio)</t>
  </si>
  <si>
    <t xml:space="preserve">SECRETARÍA DISTRITAL DE INTEGRACIÓN SOCIAL </t>
  </si>
  <si>
    <t>SUBDIRECCIÓN PARA LA DISCAPACIDAD</t>
  </si>
  <si>
    <t>PROYECTO 7771 "Fortalecimiento de las oportunidades de inclusión de las personas con discapacidad, familias y sus cuidadores-as en Bogotá"</t>
  </si>
  <si>
    <t>INSTRUCCIONES DE DILIGENCIAMIENTO:  Solamente diligenciar los campos que se encuentran en color MOSTAZA</t>
  </si>
  <si>
    <t>Como proponente manifiesto que conozco y acepto  el Valor total del lote al cual presento mi oferta de conformidad con la Tabla PRESUPUESTO POR LOTES del numeral 4.4 PRESUPUESTO ASIGNADO del presente documento.</t>
  </si>
  <si>
    <t>MENSUAL X PCD</t>
  </si>
  <si>
    <t>Atentamente,
Nombre o Razón Social del  Proponente:
NIT:
Nombre del Representante Legal:
C.C.No.
Teléfonos:
Ciudad:
FIRMA:
NOMBRE DE QUIEN FIRMA</t>
  </si>
  <si>
    <t xml:space="preserve">PORCENTAJE DE APORTES </t>
  </si>
  <si>
    <t>DIA CALENDARIO X PCD</t>
  </si>
  <si>
    <t>DIA CALENDARIO X CENTRO</t>
  </si>
  <si>
    <t>FORMATO COMPROMISO DE APORTE ADICIONAL EN DINERO Y/O EN ESPECIE</t>
  </si>
  <si>
    <t>APORTE ADICIONAL
PROPONENTE EN 
ESPECIE</t>
  </si>
  <si>
    <t xml:space="preserve">APORTE ADICIONAL
PROPONENTE EN 
DINERO </t>
  </si>
  <si>
    <t>COMPROMISO APORTES ADICIONALES</t>
  </si>
  <si>
    <t xml:space="preserve">NOTA 1: Tener en cuenta que los Formatos No. 10 A y 10 B de “COMPROMISO DE APORTE ADICIONAL EN DINERO Y/O EN ESPECIE” debe ser diligenciado de acuerdo con el número de LOTE al cual se desea presentar, y de manera individual para cada lote al que se presenta. 
NOTA 2: El proponente podrá ofertar en los Formatos No. 10 A y 10 B de “COMPROMISO DE APORTE ADICIONAL EN DINERO Y/O EN ESPECIE” en alguno o en todos los ítems señalados en color MOSTAZA en el formato y relacionados a continuación, especificando el valor en pesos que desee asignar a cada uno de los ítems y si los realiza en dinero y/o en especie. En ningún caso, el valor ofertado podrá ser mayor al valor total por ítem
•	Espacio Físico Funcional (Instalaciones)
•	Elementos de Aseo institucional (Plan de saneamiento). Elementos mensuales
•	Espacio Físico Funcional (Gestión Ambiental Y PEC) Ítem de pago Mensual
•	Desgaste y uso de los bienes muebles no consumibles
•	Bienes consumibles (Elementos de entrega mensual)
•	Transporte
•	Medios Tecnológicos
•	Servicios Funerarios
•	Elementos de Aseo personal (Elementos de entrega mensual)
•	Espacio Físico Funcional (Servicios Públicos)
•	Alimentos (Incluye desayuno, nueves, almuerzo, onces y comida)
•	Servicios Funerarios (Aplica para los proponentes que presenten lotes fuera de Bogotá)
NOTA 3:	La oferta del proponente en los Formatos No. 10 A y 10 B de COMPROMISO DE APORTE ADICIONAL EN DINERO Y/O ENESPECIE no podrá sobrepasar el valor total establecido por cada rubro según lo dispuesto por la Secretaría Distrital de Integración Social y deberá tener en cuenta que dicho formato NO ES SUBSANABLE.
NOTA 4:	Tenga en cuenta que al realizar la sumatoria de los aportes ofrecidos en los formatos COMPROMISO DE APORTE MÍNIMO Y COMPROMISO DE APORTE ADICIONAL EN DINERO Y/O EN ESPECIE, no podrá superar el valor total de cada rubro en los cuales realicé su oferta, lo anterior teniendo en cuenta que el formato COMPROMISO DE APORTE ADICIONAL EN DINERO Y/O EN ESPECIE, no es subsanable.
NOTA 5:	La oferta del proponente en los diferentes rubros que componen la estructura de costos debe ser en números enteros sin decimales, en caso de presentarse una oferta con decimales, la SDIS podrá realizar el ajuste aritmético correspondiente al número entero más próximo, caso en el cual el valor obtenido se tendrá en cuenta para la evaluación, adjudicación y suscripción de los convenios.
NOTA 6:	El monto de los aportes de la SDIS, se definirá una vez se tenga conocimiento del porcentaje total de compromisos de aportes (Mínimo y Adicional) en dinero y/o en especie por parte de la Entidad Sin Ánimo de Lucro que sea adjudicataria de cada lote.
NOTA 7:	Una vez sean adjudicados los lotes la SDIS procederá a realizar la estructura de costos correspondiente a cada convenio de asociación resultante con los aportes ofrecidos por el (los) proponentes. </t>
  </si>
  <si>
    <t>Elementos de Aseo Institucional (Plan de Saneamiento) Elementos  mensuales</t>
  </si>
  <si>
    <t>Bienes consumibles (Elementos de Entrega mensual)</t>
  </si>
  <si>
    <t>Elementos de Aseo Personal (Elementos de Entrega mensual)</t>
  </si>
  <si>
    <t xml:space="preserve">Elementos de Aseo Personal ((Elementos para toda la ejecución del Convenio) </t>
  </si>
  <si>
    <t xml:space="preserve">Bienes consumibles (Elementos para toda la ejecución del Convenio) </t>
  </si>
  <si>
    <t xml:space="preserve">Elementos de Aseo Institucional(Plan de Saneamiento) (Elementos para toda la ejecución del Convenio) </t>
  </si>
  <si>
    <t>Elementos de Aseo Institucional (Plan de Saneamiento)
Elementos  mensuales</t>
  </si>
  <si>
    <t xml:space="preserve">Elementos de Aseo Institucional(Plan de Saneamiento)
(Elementos para toda la ejecución del Convenio) </t>
  </si>
  <si>
    <t>Elementos de Aseo Institucional(Plan de Saneamiento)
(Elementos para toda la ejecución del Convenio)</t>
  </si>
  <si>
    <t>Bienes consumibles (Elementos para toda la ejecución del Convenio)</t>
  </si>
  <si>
    <t xml:space="preserve">Bienes consumibles (Elementos de Entrega mensual)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</si>
</sst>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_-&quot;$&quot;\ * #,##0.00_-;\-&quot;$&quot;\ * #,##0.00_-;_-&quot;$&quot;\ * &quot;-&quot;_-;_-@_-"/>
    <numFmt numFmtId="165" formatCode="_(&quot;$ &quot;* #,##0.00_);_(&quot;$ &quot;* \(#,##0.00\);_(&quot;$ &quot;* \-??_);_(@_)"/>
    <numFmt numFmtId="166" formatCode="0.000000%"/>
    <numFmt numFmtId="167" formatCode="0.00000%"/>
  </numFmts>
  <fonts count="9" x14ac:knownFonts="1">
    <font>
      <sz val="11"/>
      <color theme="1"/>
      <name val="Calibri"/>
      <family val="2"/>
      <scheme val="minor"/>
    </font>
    <font>
      <sz val="11"/>
      <color theme="1"/>
      <name val="Calibri"/>
      <family val="2"/>
      <scheme val="minor"/>
    </font>
    <font>
      <sz val="10"/>
      <name val="Arial"/>
      <family val="2"/>
    </font>
    <font>
      <b/>
      <sz val="16"/>
      <name val="Arial"/>
      <family val="2"/>
    </font>
    <font>
      <sz val="12"/>
      <name val="Arial"/>
      <family val="2"/>
    </font>
    <font>
      <sz val="11"/>
      <color indexed="8"/>
      <name val="Calibri"/>
      <family val="2"/>
    </font>
    <font>
      <b/>
      <sz val="12"/>
      <name val="Arial"/>
      <family val="2"/>
    </font>
    <font>
      <b/>
      <sz val="11"/>
      <name val="Arial"/>
      <family val="2"/>
    </font>
    <font>
      <b/>
      <sz val="14"/>
      <name val="Arial"/>
      <family val="2"/>
    </font>
  </fonts>
  <fills count="9">
    <fill>
      <patternFill patternType="none"/>
    </fill>
    <fill>
      <patternFill patternType="gray125"/>
    </fill>
    <fill>
      <patternFill patternType="solid">
        <fgColor theme="4" tint="0.59999389629810485"/>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8" tint="0.39997558519241921"/>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medium">
        <color auto="1"/>
      </right>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medium">
        <color indexed="64"/>
      </top>
      <bottom style="medium">
        <color indexed="64"/>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bottom style="medium">
        <color indexed="64"/>
      </bottom>
      <diagonal/>
    </border>
  </borders>
  <cellStyleXfs count="8">
    <xf numFmtId="0" fontId="0" fillId="0" borderId="0"/>
    <xf numFmtId="42" fontId="1" fillId="0" borderId="0" applyFont="0" applyFill="0" applyBorder="0" applyAlignment="0" applyProtection="0"/>
    <xf numFmtId="9" fontId="1" fillId="0" borderId="0" applyFont="0" applyFill="0" applyBorder="0" applyAlignment="0" applyProtection="0"/>
    <xf numFmtId="0" fontId="2" fillId="0" borderId="0"/>
    <xf numFmtId="0" fontId="5" fillId="0" borderId="0"/>
    <xf numFmtId="0" fontId="5" fillId="0" borderId="0"/>
    <xf numFmtId="165" fontId="2" fillId="0" borderId="0" applyFill="0" applyBorder="0" applyAlignment="0" applyProtection="0"/>
    <xf numFmtId="44" fontId="1" fillId="0" borderId="0" applyFont="0" applyFill="0" applyBorder="0" applyAlignment="0" applyProtection="0"/>
  </cellStyleXfs>
  <cellXfs count="125">
    <xf numFmtId="0" fontId="0" fillId="0" borderId="0" xfId="0"/>
    <xf numFmtId="0" fontId="4" fillId="0" borderId="0" xfId="3" applyFont="1" applyAlignment="1">
      <alignment vertical="center"/>
    </xf>
    <xf numFmtId="44" fontId="4" fillId="0" borderId="0" xfId="3" applyNumberFormat="1" applyFont="1" applyAlignment="1">
      <alignment vertical="center"/>
    </xf>
    <xf numFmtId="164" fontId="4" fillId="0" borderId="0" xfId="1" applyNumberFormat="1" applyFont="1" applyFill="1" applyBorder="1" applyAlignment="1">
      <alignment horizontal="right" vertical="center" wrapText="1"/>
    </xf>
    <xf numFmtId="164" fontId="4" fillId="0" borderId="1" xfId="1" applyNumberFormat="1" applyFont="1" applyFill="1" applyBorder="1" applyAlignment="1">
      <alignment horizontal="right" vertical="center" wrapText="1"/>
    </xf>
    <xf numFmtId="164" fontId="4" fillId="0" borderId="1" xfId="1" applyNumberFormat="1" applyFont="1" applyFill="1" applyBorder="1" applyAlignment="1">
      <alignment horizontal="center" vertical="center" wrapText="1"/>
    </xf>
    <xf numFmtId="1" fontId="4" fillId="0" borderId="0" xfId="1" applyNumberFormat="1" applyFont="1" applyFill="1" applyBorder="1" applyAlignment="1">
      <alignment horizontal="right" vertical="center" wrapText="1"/>
    </xf>
    <xf numFmtId="1" fontId="4" fillId="0" borderId="0" xfId="3" applyNumberFormat="1" applyFont="1" applyAlignment="1">
      <alignment vertical="center"/>
    </xf>
    <xf numFmtId="1" fontId="4" fillId="0" borderId="0" xfId="3" applyNumberFormat="1" applyFont="1" applyAlignment="1">
      <alignment vertical="center" wrapText="1"/>
    </xf>
    <xf numFmtId="1" fontId="4" fillId="0" borderId="0" xfId="1" applyNumberFormat="1"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0" fontId="4" fillId="0" borderId="1" xfId="3" applyFont="1" applyBorder="1" applyAlignment="1">
      <alignment vertical="center"/>
    </xf>
    <xf numFmtId="164" fontId="4" fillId="0" borderId="1" xfId="1" applyNumberFormat="1" applyFont="1" applyFill="1" applyBorder="1" applyAlignment="1">
      <alignment horizontal="left" vertical="center" wrapText="1"/>
    </xf>
    <xf numFmtId="0" fontId="6" fillId="0" borderId="0" xfId="3" applyFont="1" applyAlignment="1">
      <alignment horizontal="center" vertical="center" wrapText="1"/>
    </xf>
    <xf numFmtId="0" fontId="6" fillId="0" borderId="0" xfId="3" applyFont="1" applyAlignment="1">
      <alignment vertical="center"/>
    </xf>
    <xf numFmtId="1" fontId="6" fillId="0" borderId="0" xfId="3" applyNumberFormat="1" applyFont="1" applyAlignment="1">
      <alignment vertical="center"/>
    </xf>
    <xf numFmtId="1" fontId="6" fillId="0" borderId="2" xfId="3" applyNumberFormat="1" applyFont="1" applyBorder="1" applyAlignment="1">
      <alignment vertical="center"/>
    </xf>
    <xf numFmtId="0" fontId="6" fillId="0" borderId="1" xfId="3" applyFont="1" applyBorder="1" applyAlignment="1">
      <alignment horizontal="center" vertical="center" wrapText="1"/>
    </xf>
    <xf numFmtId="1" fontId="6" fillId="0" borderId="1" xfId="3" applyNumberFormat="1" applyFont="1" applyBorder="1" applyAlignment="1">
      <alignment horizontal="center" vertical="center" wrapText="1"/>
    </xf>
    <xf numFmtId="0" fontId="6" fillId="0" borderId="0" xfId="3" applyFont="1" applyAlignment="1">
      <alignment vertical="center" wrapText="1"/>
    </xf>
    <xf numFmtId="0" fontId="6" fillId="0" borderId="1" xfId="3" applyFont="1" applyBorder="1" applyAlignment="1">
      <alignment vertical="center" wrapText="1"/>
    </xf>
    <xf numFmtId="0" fontId="4" fillId="0" borderId="0" xfId="3" applyFont="1" applyAlignment="1">
      <alignment horizontal="center" vertical="center"/>
    </xf>
    <xf numFmtId="3" fontId="6" fillId="0" borderId="0" xfId="4" applyNumberFormat="1" applyFont="1" applyAlignment="1">
      <alignment horizontal="center" vertical="center" wrapText="1"/>
    </xf>
    <xf numFmtId="0" fontId="4" fillId="0" borderId="1" xfId="1" applyNumberFormat="1" applyFont="1" applyFill="1" applyBorder="1" applyAlignment="1">
      <alignment horizontal="center" vertical="center" wrapText="1"/>
    </xf>
    <xf numFmtId="0" fontId="6" fillId="0" borderId="1" xfId="1" applyNumberFormat="1" applyFont="1" applyFill="1" applyBorder="1" applyAlignment="1">
      <alignment horizontal="center" vertical="center" wrapText="1"/>
    </xf>
    <xf numFmtId="164" fontId="6" fillId="0" borderId="0" xfId="1" applyNumberFormat="1" applyFont="1" applyFill="1" applyBorder="1" applyAlignment="1">
      <alignment horizontal="left" vertical="center" wrapText="1"/>
    </xf>
    <xf numFmtId="164" fontId="6" fillId="0" borderId="7" xfId="1" applyNumberFormat="1" applyFont="1" applyFill="1" applyBorder="1" applyAlignment="1">
      <alignment vertical="center" wrapText="1"/>
    </xf>
    <xf numFmtId="164" fontId="6" fillId="0" borderId="0" xfId="1" applyNumberFormat="1" applyFont="1" applyFill="1" applyBorder="1" applyAlignment="1">
      <alignment vertical="center" wrapText="1"/>
    </xf>
    <xf numFmtId="0" fontId="4" fillId="0" borderId="1" xfId="3" applyFont="1" applyBorder="1" applyAlignment="1">
      <alignment horizontal="center" vertical="center"/>
    </xf>
    <xf numFmtId="42" fontId="4" fillId="0" borderId="1" xfId="1" applyFont="1" applyFill="1" applyBorder="1" applyAlignment="1">
      <alignment horizontal="center" vertical="center" wrapText="1"/>
    </xf>
    <xf numFmtId="0" fontId="6" fillId="0" borderId="1" xfId="0" applyFont="1" applyBorder="1" applyAlignment="1" applyProtection="1">
      <alignment vertical="center" wrapText="1"/>
      <protection locked="0"/>
    </xf>
    <xf numFmtId="0" fontId="6" fillId="0" borderId="0" xfId="5" applyFont="1" applyAlignment="1">
      <alignment horizontal="center" vertical="center" wrapText="1"/>
    </xf>
    <xf numFmtId="0" fontId="6" fillId="0" borderId="0" xfId="5" applyFont="1" applyAlignment="1">
      <alignment vertical="center" wrapText="1"/>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42" fontId="4" fillId="0" borderId="1" xfId="1" applyFont="1" applyFill="1" applyBorder="1" applyAlignment="1">
      <alignment horizontal="center" vertical="center"/>
    </xf>
    <xf numFmtId="44" fontId="4" fillId="0" borderId="0" xfId="3" applyNumberFormat="1" applyFont="1" applyAlignment="1">
      <alignment vertical="center" wrapText="1"/>
    </xf>
    <xf numFmtId="42" fontId="4" fillId="0" borderId="1" xfId="0" applyNumberFormat="1" applyFont="1" applyBorder="1" applyAlignment="1">
      <alignment vertical="center"/>
    </xf>
    <xf numFmtId="44" fontId="4" fillId="0" borderId="1" xfId="7" applyFont="1" applyFill="1" applyBorder="1" applyAlignment="1">
      <alignment vertical="center"/>
    </xf>
    <xf numFmtId="44" fontId="4" fillId="0" borderId="1" xfId="0" applyNumberFormat="1" applyFont="1" applyBorder="1" applyAlignment="1">
      <alignment vertical="center"/>
    </xf>
    <xf numFmtId="42" fontId="4" fillId="0" borderId="1" xfId="0" applyNumberFormat="1" applyFont="1" applyBorder="1" applyAlignment="1">
      <alignment horizontal="center" vertical="center" wrapText="1"/>
    </xf>
    <xf numFmtId="164" fontId="6" fillId="0" borderId="10" xfId="1" applyNumberFormat="1" applyFont="1" applyFill="1" applyBorder="1" applyAlignment="1">
      <alignment vertical="center" wrapText="1"/>
    </xf>
    <xf numFmtId="0" fontId="6" fillId="0" borderId="1" xfId="0" applyFont="1" applyBorder="1" applyAlignment="1" applyProtection="1">
      <alignment horizontal="center" vertical="center" wrapText="1"/>
      <protection locked="0"/>
    </xf>
    <xf numFmtId="0" fontId="6" fillId="0" borderId="0" xfId="3" applyFont="1" applyAlignment="1">
      <alignment horizontal="center" vertical="center" wrapText="1"/>
    </xf>
    <xf numFmtId="164" fontId="6" fillId="5" borderId="1" xfId="1" applyNumberFormat="1" applyFont="1" applyFill="1" applyBorder="1" applyAlignment="1">
      <alignment horizontal="left" vertical="center" wrapText="1"/>
    </xf>
    <xf numFmtId="164" fontId="6" fillId="5" borderId="1" xfId="1" applyNumberFormat="1" applyFont="1" applyFill="1" applyBorder="1" applyAlignment="1">
      <alignment vertical="center" wrapText="1"/>
    </xf>
    <xf numFmtId="164" fontId="4" fillId="0" borderId="1" xfId="1" applyNumberFormat="1" applyFont="1" applyFill="1" applyBorder="1" applyAlignment="1">
      <alignment vertical="center" wrapText="1"/>
    </xf>
    <xf numFmtId="164" fontId="4" fillId="0" borderId="1" xfId="1" applyNumberFormat="1" applyFont="1" applyFill="1" applyBorder="1" applyAlignment="1">
      <alignment horizontal="left" vertical="center"/>
    </xf>
    <xf numFmtId="164" fontId="4" fillId="6" borderId="1" xfId="1" applyNumberFormat="1" applyFont="1" applyFill="1" applyBorder="1" applyAlignment="1">
      <alignment horizontal="right" vertical="center" wrapText="1"/>
    </xf>
    <xf numFmtId="0" fontId="6" fillId="0" borderId="0" xfId="0" applyFont="1" applyBorder="1" applyAlignment="1" applyProtection="1">
      <alignment vertical="center" wrapText="1"/>
      <protection locked="0"/>
    </xf>
    <xf numFmtId="0" fontId="6" fillId="0" borderId="1" xfId="0" applyFont="1" applyBorder="1" applyAlignment="1">
      <alignment vertical="center" wrapText="1"/>
    </xf>
    <xf numFmtId="0" fontId="6" fillId="0" borderId="0" xfId="3" applyFont="1" applyBorder="1" applyAlignment="1">
      <alignment horizontal="center" vertical="center" wrapText="1"/>
    </xf>
    <xf numFmtId="0" fontId="4" fillId="0" borderId="0" xfId="3" applyFont="1" applyBorder="1" applyAlignment="1">
      <alignment vertical="center"/>
    </xf>
    <xf numFmtId="0" fontId="6" fillId="0" borderId="1" xfId="3" applyFont="1" applyBorder="1" applyAlignment="1">
      <alignment horizontal="left" vertical="center" wrapText="1"/>
    </xf>
    <xf numFmtId="0" fontId="4" fillId="0" borderId="0" xfId="3" applyFont="1" applyBorder="1" applyAlignment="1">
      <alignment horizontal="center" vertical="center"/>
    </xf>
    <xf numFmtId="0" fontId="6" fillId="0" borderId="1" xfId="0" applyFont="1" applyBorder="1" applyAlignment="1">
      <alignment horizontal="left" vertical="center" wrapText="1"/>
    </xf>
    <xf numFmtId="0" fontId="6" fillId="0" borderId="1" xfId="0" applyFont="1" applyBorder="1" applyAlignment="1" applyProtection="1">
      <alignment horizontal="left" vertical="center" wrapText="1"/>
      <protection locked="0"/>
    </xf>
    <xf numFmtId="164" fontId="6" fillId="0" borderId="1" xfId="1" applyNumberFormat="1" applyFont="1" applyFill="1" applyBorder="1" applyAlignment="1">
      <alignment horizontal="center" wrapText="1"/>
    </xf>
    <xf numFmtId="0" fontId="4" fillId="0" borderId="0" xfId="3" applyFont="1" applyAlignment="1">
      <alignment horizontal="left" vertical="center"/>
    </xf>
    <xf numFmtId="0" fontId="6" fillId="0" borderId="0" xfId="3" applyFont="1" applyAlignment="1">
      <alignment horizontal="left" vertical="center" wrapText="1"/>
    </xf>
    <xf numFmtId="0" fontId="6" fillId="0" borderId="1" xfId="1" applyNumberFormat="1" applyFont="1" applyFill="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6" fillId="0" borderId="0" xfId="3" applyFont="1" applyAlignment="1">
      <alignment horizontal="center" vertical="center" wrapText="1"/>
    </xf>
    <xf numFmtId="3" fontId="6" fillId="2" borderId="1" xfId="4" applyNumberFormat="1" applyFont="1" applyFill="1" applyBorder="1" applyAlignment="1">
      <alignment horizontal="center" vertical="center" wrapText="1"/>
    </xf>
    <xf numFmtId="0" fontId="6" fillId="0" borderId="1" xfId="1" applyNumberFormat="1" applyFont="1" applyFill="1" applyBorder="1" applyAlignment="1">
      <alignment horizontal="center" vertical="center" wrapText="1"/>
    </xf>
    <xf numFmtId="164" fontId="6" fillId="5" borderId="1" xfId="1" applyNumberFormat="1" applyFont="1" applyFill="1" applyBorder="1" applyAlignment="1">
      <alignment horizontal="center" vertical="center" wrapText="1"/>
    </xf>
    <xf numFmtId="164" fontId="4" fillId="0" borderId="1" xfId="1" applyNumberFormat="1" applyFont="1" applyFill="1" applyBorder="1" applyAlignment="1">
      <alignment horizontal="left" vertical="center" wrapText="1"/>
    </xf>
    <xf numFmtId="0" fontId="6" fillId="0" borderId="1" xfId="0" applyFont="1" applyBorder="1" applyAlignment="1" applyProtection="1">
      <alignment horizontal="center" vertical="center" wrapText="1"/>
      <protection locked="0"/>
    </xf>
    <xf numFmtId="0" fontId="6" fillId="0" borderId="0" xfId="3" applyFont="1" applyAlignment="1">
      <alignment horizontal="center" vertical="center" wrapText="1"/>
    </xf>
    <xf numFmtId="164" fontId="6" fillId="4" borderId="1" xfId="1" applyNumberFormat="1" applyFont="1" applyFill="1" applyBorder="1" applyAlignment="1">
      <alignment vertical="center" wrapText="1"/>
    </xf>
    <xf numFmtId="3" fontId="6" fillId="4" borderId="1" xfId="4" applyNumberFormat="1" applyFont="1" applyFill="1" applyBorder="1" applyAlignment="1">
      <alignment horizontal="center" vertical="center" wrapText="1"/>
    </xf>
    <xf numFmtId="3" fontId="7" fillId="4" borderId="1" xfId="4" applyNumberFormat="1" applyFont="1" applyFill="1" applyBorder="1" applyAlignment="1">
      <alignment horizontal="center" vertical="center" wrapText="1"/>
    </xf>
    <xf numFmtId="3" fontId="6" fillId="4" borderId="1" xfId="4" applyNumberFormat="1" applyFont="1" applyFill="1" applyBorder="1" applyAlignment="1">
      <alignment horizontal="center" vertical="center" wrapText="1"/>
    </xf>
    <xf numFmtId="3" fontId="6" fillId="4" borderId="3" xfId="4" applyNumberFormat="1" applyFont="1" applyFill="1" applyBorder="1" applyAlignment="1">
      <alignment horizontal="center" vertical="center" wrapText="1"/>
    </xf>
    <xf numFmtId="164" fontId="6" fillId="5" borderId="1" xfId="1" applyNumberFormat="1" applyFont="1" applyFill="1" applyBorder="1" applyAlignment="1">
      <alignment horizontal="left" vertical="center" wrapText="1"/>
    </xf>
    <xf numFmtId="0" fontId="4" fillId="0" borderId="0" xfId="3" applyFont="1" applyAlignment="1"/>
    <xf numFmtId="0" fontId="6" fillId="0" borderId="0" xfId="3" applyFont="1" applyAlignment="1">
      <alignment horizontal="center" wrapText="1"/>
    </xf>
    <xf numFmtId="0" fontId="6" fillId="0" borderId="0" xfId="3" applyFont="1" applyAlignment="1"/>
    <xf numFmtId="1" fontId="6" fillId="0" borderId="0" xfId="3" applyNumberFormat="1" applyFont="1" applyAlignment="1"/>
    <xf numFmtId="1" fontId="6" fillId="0" borderId="2" xfId="3" applyNumberFormat="1" applyFont="1" applyBorder="1" applyAlignment="1"/>
    <xf numFmtId="164" fontId="6" fillId="0" borderId="0" xfId="1" applyNumberFormat="1" applyFont="1" applyFill="1" applyBorder="1" applyAlignment="1">
      <alignment horizontal="center" vertical="center" wrapText="1"/>
    </xf>
    <xf numFmtId="9" fontId="3" fillId="0" borderId="0" xfId="2" applyFont="1" applyFill="1" applyBorder="1" applyAlignment="1">
      <alignment horizontal="left" vertical="center" wrapText="1"/>
    </xf>
    <xf numFmtId="166" fontId="3" fillId="0" borderId="2" xfId="2" applyNumberFormat="1" applyFont="1" applyFill="1" applyBorder="1" applyAlignment="1">
      <alignment horizontal="left" vertical="center" wrapText="1"/>
    </xf>
    <xf numFmtId="167" fontId="6" fillId="8" borderId="9" xfId="2" applyNumberFormat="1" applyFont="1" applyFill="1" applyBorder="1" applyAlignment="1">
      <alignment vertical="center" wrapText="1"/>
    </xf>
    <xf numFmtId="164" fontId="4" fillId="0" borderId="0" xfId="3" applyNumberFormat="1" applyFont="1" applyAlignment="1">
      <alignment vertical="center"/>
    </xf>
    <xf numFmtId="167" fontId="4" fillId="0" borderId="0" xfId="2" applyNumberFormat="1" applyFont="1" applyAlignment="1">
      <alignment vertical="center"/>
    </xf>
    <xf numFmtId="164" fontId="6" fillId="5" borderId="0" xfId="1" applyNumberFormat="1" applyFont="1" applyFill="1" applyBorder="1" applyAlignment="1">
      <alignment horizontal="left" vertical="center" wrapText="1"/>
    </xf>
    <xf numFmtId="164" fontId="6" fillId="5" borderId="0" xfId="1" applyNumberFormat="1" applyFont="1" applyFill="1" applyBorder="1" applyAlignment="1">
      <alignment vertical="center" wrapText="1"/>
    </xf>
    <xf numFmtId="164" fontId="6" fillId="7" borderId="0" xfId="1" applyNumberFormat="1" applyFont="1" applyFill="1" applyBorder="1" applyAlignment="1">
      <alignment vertical="center" wrapText="1"/>
    </xf>
    <xf numFmtId="3" fontId="6" fillId="2" borderId="0" xfId="4" applyNumberFormat="1" applyFont="1" applyFill="1" applyBorder="1" applyAlignment="1">
      <alignment horizontal="center" vertical="center" wrapText="1"/>
    </xf>
    <xf numFmtId="0" fontId="6" fillId="0" borderId="0" xfId="3" applyFont="1" applyBorder="1" applyAlignment="1">
      <alignment vertical="center"/>
    </xf>
    <xf numFmtId="1" fontId="6" fillId="0" borderId="0" xfId="3" applyNumberFormat="1" applyFont="1" applyBorder="1" applyAlignment="1">
      <alignment vertical="center"/>
    </xf>
    <xf numFmtId="3" fontId="6" fillId="4" borderId="1" xfId="4" applyNumberFormat="1" applyFont="1" applyFill="1" applyBorder="1" applyAlignment="1">
      <alignment horizontal="center" vertical="center" wrapText="1"/>
    </xf>
    <xf numFmtId="167" fontId="6" fillId="8" borderId="1" xfId="2" applyNumberFormat="1" applyFont="1" applyFill="1" applyBorder="1" applyAlignment="1">
      <alignment vertical="center" wrapText="1"/>
    </xf>
    <xf numFmtId="164" fontId="6" fillId="4" borderId="8" xfId="1" applyNumberFormat="1" applyFont="1" applyFill="1" applyBorder="1" applyAlignment="1">
      <alignment vertical="center" wrapText="1"/>
    </xf>
    <xf numFmtId="164" fontId="6" fillId="5" borderId="1" xfId="1" applyNumberFormat="1" applyFont="1" applyFill="1" applyBorder="1" applyAlignment="1">
      <alignment horizontal="left" vertical="center" wrapText="1"/>
    </xf>
    <xf numFmtId="3" fontId="6" fillId="4" borderId="1" xfId="4" applyNumberFormat="1" applyFont="1" applyFill="1" applyBorder="1" applyAlignment="1">
      <alignment horizontal="center" vertical="center" wrapText="1"/>
    </xf>
    <xf numFmtId="0" fontId="6" fillId="5" borderId="1" xfId="0" applyFont="1" applyFill="1" applyBorder="1" applyAlignment="1" applyProtection="1">
      <alignment horizontal="center" vertical="center" wrapText="1"/>
      <protection locked="0"/>
    </xf>
    <xf numFmtId="0" fontId="4" fillId="0" borderId="1" xfId="3" applyFont="1" applyBorder="1" applyAlignment="1">
      <alignment horizontal="left" vertical="center" wrapText="1"/>
    </xf>
    <xf numFmtId="0" fontId="8" fillId="6" borderId="1" xfId="3" applyFont="1" applyFill="1" applyBorder="1" applyAlignment="1">
      <alignment horizontal="center" vertical="center"/>
    </xf>
    <xf numFmtId="0" fontId="4" fillId="0" borderId="4" xfId="3" applyFont="1" applyBorder="1" applyAlignment="1">
      <alignment horizontal="left" vertical="center"/>
    </xf>
    <xf numFmtId="0" fontId="4" fillId="0" borderId="3" xfId="3" applyFont="1" applyBorder="1" applyAlignment="1">
      <alignment horizontal="left" vertical="center"/>
    </xf>
    <xf numFmtId="0" fontId="4" fillId="0" borderId="5" xfId="3" applyFont="1" applyBorder="1" applyAlignment="1">
      <alignment horizontal="left" vertical="center"/>
    </xf>
    <xf numFmtId="0" fontId="6" fillId="4" borderId="1" xfId="5" applyFont="1" applyFill="1" applyBorder="1" applyAlignment="1">
      <alignment horizontal="center" vertical="center" wrapText="1"/>
    </xf>
    <xf numFmtId="0" fontId="6" fillId="8" borderId="4" xfId="3" applyFont="1" applyFill="1" applyBorder="1" applyAlignment="1">
      <alignment horizontal="center" vertical="center" wrapText="1"/>
    </xf>
    <xf numFmtId="0" fontId="6" fillId="8" borderId="5" xfId="3" applyFont="1" applyFill="1" applyBorder="1" applyAlignment="1">
      <alignment horizontal="center" vertical="center" wrapText="1"/>
    </xf>
    <xf numFmtId="164" fontId="4" fillId="0" borderId="4" xfId="1" applyNumberFormat="1" applyFont="1" applyFill="1" applyBorder="1" applyAlignment="1">
      <alignment horizontal="left" vertical="center" wrapText="1"/>
    </xf>
    <xf numFmtId="164" fontId="4" fillId="0" borderId="5" xfId="1" applyNumberFormat="1" applyFont="1" applyFill="1" applyBorder="1" applyAlignment="1">
      <alignment horizontal="left" vertical="center" wrapText="1"/>
    </xf>
    <xf numFmtId="3" fontId="6" fillId="4" borderId="1" xfId="4" applyNumberFormat="1" applyFont="1" applyFill="1" applyBorder="1" applyAlignment="1">
      <alignment horizontal="center" vertical="center" wrapText="1"/>
    </xf>
    <xf numFmtId="3" fontId="6" fillId="4" borderId="4" xfId="4" applyNumberFormat="1" applyFont="1" applyFill="1" applyBorder="1" applyAlignment="1">
      <alignment horizontal="center" vertical="center" wrapText="1"/>
    </xf>
    <xf numFmtId="0" fontId="6" fillId="0" borderId="1" xfId="1" applyNumberFormat="1" applyFont="1" applyFill="1" applyBorder="1" applyAlignment="1">
      <alignment horizontal="center" vertical="center" wrapText="1"/>
    </xf>
    <xf numFmtId="164" fontId="6" fillId="0" borderId="1" xfId="1" applyNumberFormat="1" applyFont="1" applyFill="1" applyBorder="1" applyAlignment="1">
      <alignment horizontal="left" vertical="center" wrapText="1"/>
    </xf>
    <xf numFmtId="0" fontId="6" fillId="0" borderId="1" xfId="0" applyFont="1" applyBorder="1" applyAlignment="1" applyProtection="1">
      <alignment horizontal="left" vertical="center" wrapText="1"/>
      <protection locked="0"/>
    </xf>
    <xf numFmtId="164" fontId="6" fillId="4" borderId="1" xfId="1" applyNumberFormat="1" applyFont="1" applyFill="1" applyBorder="1" applyAlignment="1">
      <alignment horizontal="center" vertical="center" wrapText="1"/>
    </xf>
    <xf numFmtId="0" fontId="6" fillId="3" borderId="1" xfId="3" applyFont="1" applyFill="1" applyBorder="1" applyAlignment="1">
      <alignment horizontal="center" vertical="center" wrapText="1"/>
    </xf>
    <xf numFmtId="164" fontId="4" fillId="0" borderId="1" xfId="1" applyNumberFormat="1" applyFont="1" applyFill="1" applyBorder="1" applyAlignment="1">
      <alignment horizontal="left" vertical="center" wrapText="1"/>
    </xf>
    <xf numFmtId="0" fontId="6" fillId="0" borderId="0" xfId="3" applyFont="1" applyAlignment="1">
      <alignment horizontal="center"/>
    </xf>
    <xf numFmtId="0" fontId="4" fillId="0" borderId="1" xfId="3" applyFont="1" applyBorder="1" applyAlignment="1">
      <alignment horizontal="left" vertical="top" wrapText="1"/>
    </xf>
    <xf numFmtId="164" fontId="6" fillId="5" borderId="1" xfId="1" applyNumberFormat="1" applyFont="1" applyFill="1" applyBorder="1" applyAlignment="1">
      <alignment horizontal="left" vertical="center" wrapText="1"/>
    </xf>
    <xf numFmtId="164" fontId="6" fillId="0" borderId="1" xfId="1" applyNumberFormat="1" applyFont="1" applyFill="1" applyBorder="1" applyAlignment="1">
      <alignment horizontal="left" vertical="center"/>
    </xf>
    <xf numFmtId="164" fontId="4" fillId="0" borderId="3" xfId="1" applyNumberFormat="1" applyFont="1" applyFill="1" applyBorder="1" applyAlignment="1">
      <alignment horizontal="left" vertical="center" wrapText="1"/>
    </xf>
    <xf numFmtId="164" fontId="6" fillId="5" borderId="1" xfId="1" applyNumberFormat="1" applyFont="1" applyFill="1" applyBorder="1" applyAlignment="1">
      <alignment horizontal="center" vertical="center" wrapText="1"/>
    </xf>
    <xf numFmtId="0" fontId="6" fillId="3" borderId="1" xfId="3" applyFont="1" applyFill="1" applyBorder="1" applyAlignment="1">
      <alignment horizontal="center" vertical="center"/>
    </xf>
    <xf numFmtId="0" fontId="6" fillId="4" borderId="6" xfId="5" applyFont="1" applyFill="1" applyBorder="1" applyAlignment="1">
      <alignment horizontal="center" vertical="center" wrapText="1"/>
    </xf>
  </cellXfs>
  <cellStyles count="8">
    <cellStyle name="Moneda" xfId="7" builtinId="4"/>
    <cellStyle name="Moneda [0]" xfId="1" builtinId="7"/>
    <cellStyle name="Moneda 2 2 5" xfId="6" xr:uid="{00000000-0005-0000-0000-000001000000}"/>
    <cellStyle name="Normal" xfId="0" builtinId="0"/>
    <cellStyle name="Normal 2" xfId="3" xr:uid="{00000000-0005-0000-0000-000003000000}"/>
    <cellStyle name="Normal 2_NAZARETH CONVENIO INTERADMINISTRATIVO" xfId="5" xr:uid="{00000000-0005-0000-0000-000004000000}"/>
    <cellStyle name="Normal_Hoja1" xfId="4" xr:uid="{00000000-0005-0000-0000-000005000000}"/>
    <cellStyle name="Porcentaje" xfId="2" builtinId="5"/>
  </cellStyles>
  <dxfs count="0"/>
  <tableStyles count="0" defaultTableStyle="TableStyleMedium2"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190501</xdr:colOff>
      <xdr:row>0</xdr:row>
      <xdr:rowOff>75044</xdr:rowOff>
    </xdr:from>
    <xdr:to>
      <xdr:col>1</xdr:col>
      <xdr:colOff>1655885</xdr:colOff>
      <xdr:row>4</xdr:row>
      <xdr:rowOff>43962</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72579EF1-7E7D-4ECF-98A7-D4F4990CC74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1" y="75044"/>
          <a:ext cx="2710961" cy="7895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58616</xdr:colOff>
      <xdr:row>0</xdr:row>
      <xdr:rowOff>161193</xdr:rowOff>
    </xdr:from>
    <xdr:to>
      <xdr:col>1</xdr:col>
      <xdr:colOff>1524000</xdr:colOff>
      <xdr:row>4</xdr:row>
      <xdr:rowOff>130111</xdr:rowOff>
    </xdr:to>
    <xdr:pic>
      <xdr:nvPicPr>
        <xdr:cNvPr id="4" name="Imagen 3" descr="https://www.culturarecreacionydeporte.gov.co/sites/default/files/adjuntos_paginas_2014/logo_bogota_byn_rojo-01.jpg">
          <a:extLst>
            <a:ext uri="{FF2B5EF4-FFF2-40B4-BE49-F238E27FC236}">
              <a16:creationId xmlns:a16="http://schemas.microsoft.com/office/drawing/2014/main" id="{F44F7545-B041-464C-B98C-B82E910237E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616" y="161193"/>
          <a:ext cx="2710961" cy="7895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102577</xdr:colOff>
      <xdr:row>0</xdr:row>
      <xdr:rowOff>146538</xdr:rowOff>
    </xdr:from>
    <xdr:to>
      <xdr:col>1</xdr:col>
      <xdr:colOff>1567961</xdr:colOff>
      <xdr:row>4</xdr:row>
      <xdr:rowOff>115456</xdr:rowOff>
    </xdr:to>
    <xdr:pic>
      <xdr:nvPicPr>
        <xdr:cNvPr id="4" name="Imagen 3" descr="https://www.culturarecreacionydeporte.gov.co/sites/default/files/adjuntos_paginas_2014/logo_bogota_byn_rojo-01.jpg">
          <a:extLst>
            <a:ext uri="{FF2B5EF4-FFF2-40B4-BE49-F238E27FC236}">
              <a16:creationId xmlns:a16="http://schemas.microsoft.com/office/drawing/2014/main" id="{653CBD6B-8B76-4FE6-8DB4-B46851CCD6D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2577" y="146538"/>
          <a:ext cx="2710961" cy="7895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1655626</xdr:colOff>
      <xdr:row>4</xdr:row>
      <xdr:rowOff>121112</xdr:rowOff>
    </xdr:to>
    <xdr:pic>
      <xdr:nvPicPr>
        <xdr:cNvPr id="5" name="Imagen 4" descr="https://www.culturarecreacionydeporte.gov.co/sites/default/files/adjuntos_paginas_2014/logo_bogota_byn_rojo-01.jpg">
          <a:extLst>
            <a:ext uri="{FF2B5EF4-FFF2-40B4-BE49-F238E27FC236}">
              <a16:creationId xmlns:a16="http://schemas.microsoft.com/office/drawing/2014/main" id="{A946EE2B-AC6D-43D9-B008-7C5C280334B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10961" cy="7895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1662053</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F03428FB-F9A0-43F5-96EC-20F20501730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1618092</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363169AA-6970-4E58-AF2D-72F94235631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1662053</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1457A3B5-6C72-48B3-B88E-29111BA36B4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1662053</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36B31C38-3299-4D64-BEF1-390DA73B5E8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1662053</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180B1687-CF56-4D4A-AF89-D26A2262AF3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1662053</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F3E1D18B-F94D-4DFF-82DF-3BFC745BFC6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1662053</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6FEF3FB4-2A4D-4A3A-85B6-3E69CE46748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1658198</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4B897C14-C54E-422F-A651-292FD2E8613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200526</xdr:colOff>
      <xdr:row>0</xdr:row>
      <xdr:rowOff>133684</xdr:rowOff>
    </xdr:from>
    <xdr:to>
      <xdr:col>1</xdr:col>
      <xdr:colOff>1662053</xdr:colOff>
      <xdr:row>4</xdr:row>
      <xdr:rowOff>121112</xdr:rowOff>
    </xdr:to>
    <xdr:pic>
      <xdr:nvPicPr>
        <xdr:cNvPr id="3" name="Imagen 2" descr="https://www.culturarecreacionydeporte.gov.co/sites/default/files/adjuntos_paginas_2014/logo_bogota_byn_rojo-01.jpg">
          <a:extLst>
            <a:ext uri="{FF2B5EF4-FFF2-40B4-BE49-F238E27FC236}">
              <a16:creationId xmlns:a16="http://schemas.microsoft.com/office/drawing/2014/main" id="{10B9E634-81F6-40A2-B043-584CF12031A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526" y="133684"/>
          <a:ext cx="2703441" cy="7875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66296-94B3-4990-ACA7-2E67BDB08DF4}">
  <sheetPr>
    <tabColor theme="5" tint="0.59999389629810485"/>
    <pageSetUpPr fitToPage="1"/>
  </sheetPr>
  <dimension ref="A1:R96"/>
  <sheetViews>
    <sheetView showGridLines="0" view="pageBreakPreview" topLeftCell="A52" zoomScale="65" zoomScaleNormal="50" workbookViewId="0">
      <selection activeCell="B54" sqref="B54:E54"/>
    </sheetView>
  </sheetViews>
  <sheetFormatPr baseColWidth="10" defaultColWidth="11.42578125" defaultRowHeight="15.75" x14ac:dyDescent="0.25"/>
  <cols>
    <col min="1" max="1" width="18.5703125" style="1" customWidth="1"/>
    <col min="2" max="2" width="57" style="1" customWidth="1"/>
    <col min="3" max="3" width="16.28515625" style="1" customWidth="1"/>
    <col min="4" max="4" width="17.5703125" style="19" customWidth="1"/>
    <col min="5" max="5" width="23" style="19" customWidth="1"/>
    <col min="6" max="12" width="30.140625" style="1" customWidth="1"/>
    <col min="13" max="13" width="23.28515625" style="1" hidden="1" customWidth="1"/>
    <col min="14" max="14" width="15.85546875" style="1" hidden="1" customWidth="1"/>
    <col min="15" max="15" width="13.42578125" style="7" hidden="1" customWidth="1"/>
    <col min="16" max="16" width="17.7109375" style="7" hidden="1" customWidth="1"/>
    <col min="17" max="17" width="23.85546875" style="7" hidden="1" customWidth="1"/>
    <col min="18" max="18" width="23.85546875" style="1" customWidth="1"/>
    <col min="19" max="19" width="23.28515625" style="1" bestFit="1" customWidth="1"/>
    <col min="20" max="222" width="11.42578125" style="1"/>
    <col min="223" max="224" width="9.7109375" style="1" customWidth="1"/>
    <col min="225" max="225" width="61" style="1" customWidth="1"/>
    <col min="226" max="226" width="18.7109375" style="1" customWidth="1"/>
    <col min="227" max="227" width="17.85546875" style="1" customWidth="1"/>
    <col min="228" max="231" width="57" style="1" customWidth="1"/>
    <col min="232" max="232" width="25.85546875" style="1" bestFit="1" customWidth="1"/>
    <col min="233" max="233" width="25.140625" style="1" customWidth="1"/>
    <col min="234" max="234" width="33.28515625" style="1" customWidth="1"/>
    <col min="235" max="235" width="24.140625" style="1" customWidth="1"/>
    <col min="236" max="236" width="27.42578125" style="1" customWidth="1"/>
    <col min="237" max="478" width="11.42578125" style="1"/>
    <col min="479" max="480" width="9.7109375" style="1" customWidth="1"/>
    <col min="481" max="481" width="61" style="1" customWidth="1"/>
    <col min="482" max="482" width="18.7109375" style="1" customWidth="1"/>
    <col min="483" max="483" width="17.85546875" style="1" customWidth="1"/>
    <col min="484" max="487" width="57" style="1" customWidth="1"/>
    <col min="488" max="488" width="25.85546875" style="1" bestFit="1" customWidth="1"/>
    <col min="489" max="489" width="25.140625" style="1" customWidth="1"/>
    <col min="490" max="490" width="33.28515625" style="1" customWidth="1"/>
    <col min="491" max="491" width="24.140625" style="1" customWidth="1"/>
    <col min="492" max="492" width="27.42578125" style="1" customWidth="1"/>
    <col min="493" max="734" width="11.42578125" style="1"/>
    <col min="735" max="736" width="9.7109375" style="1" customWidth="1"/>
    <col min="737" max="737" width="61" style="1" customWidth="1"/>
    <col min="738" max="738" width="18.7109375" style="1" customWidth="1"/>
    <col min="739" max="739" width="17.85546875" style="1" customWidth="1"/>
    <col min="740" max="743" width="57" style="1" customWidth="1"/>
    <col min="744" max="744" width="25.85546875" style="1" bestFit="1" customWidth="1"/>
    <col min="745" max="745" width="25.140625" style="1" customWidth="1"/>
    <col min="746" max="746" width="33.28515625" style="1" customWidth="1"/>
    <col min="747" max="747" width="24.140625" style="1" customWidth="1"/>
    <col min="748" max="748" width="27.42578125" style="1" customWidth="1"/>
    <col min="749" max="990" width="11.42578125" style="1"/>
    <col min="991" max="992" width="9.7109375" style="1" customWidth="1"/>
    <col min="993" max="993" width="61" style="1" customWidth="1"/>
    <col min="994" max="994" width="18.7109375" style="1" customWidth="1"/>
    <col min="995" max="995" width="17.85546875" style="1" customWidth="1"/>
    <col min="996" max="999" width="57" style="1" customWidth="1"/>
    <col min="1000" max="1000" width="25.85546875" style="1" bestFit="1" customWidth="1"/>
    <col min="1001" max="1001" width="25.140625" style="1" customWidth="1"/>
    <col min="1002" max="1002" width="33.28515625" style="1" customWidth="1"/>
    <col min="1003" max="1003" width="24.140625" style="1" customWidth="1"/>
    <col min="1004" max="1004" width="27.42578125" style="1" customWidth="1"/>
    <col min="1005" max="1246" width="11.42578125" style="1"/>
    <col min="1247" max="1248" width="9.7109375" style="1" customWidth="1"/>
    <col min="1249" max="1249" width="61" style="1" customWidth="1"/>
    <col min="1250" max="1250" width="18.7109375" style="1" customWidth="1"/>
    <col min="1251" max="1251" width="17.85546875" style="1" customWidth="1"/>
    <col min="1252" max="1255" width="57" style="1" customWidth="1"/>
    <col min="1256" max="1256" width="25.85546875" style="1" bestFit="1" customWidth="1"/>
    <col min="1257" max="1257" width="25.140625" style="1" customWidth="1"/>
    <col min="1258" max="1258" width="33.28515625" style="1" customWidth="1"/>
    <col min="1259" max="1259" width="24.140625" style="1" customWidth="1"/>
    <col min="1260" max="1260" width="27.42578125" style="1" customWidth="1"/>
    <col min="1261" max="1502" width="11.42578125" style="1"/>
    <col min="1503" max="1504" width="9.7109375" style="1" customWidth="1"/>
    <col min="1505" max="1505" width="61" style="1" customWidth="1"/>
    <col min="1506" max="1506" width="18.7109375" style="1" customWidth="1"/>
    <col min="1507" max="1507" width="17.85546875" style="1" customWidth="1"/>
    <col min="1508" max="1511" width="57" style="1" customWidth="1"/>
    <col min="1512" max="1512" width="25.85546875" style="1" bestFit="1" customWidth="1"/>
    <col min="1513" max="1513" width="25.140625" style="1" customWidth="1"/>
    <col min="1514" max="1514" width="33.28515625" style="1" customWidth="1"/>
    <col min="1515" max="1515" width="24.140625" style="1" customWidth="1"/>
    <col min="1516" max="1516" width="27.42578125" style="1" customWidth="1"/>
    <col min="1517" max="1758" width="11.42578125" style="1"/>
    <col min="1759" max="1760" width="9.7109375" style="1" customWidth="1"/>
    <col min="1761" max="1761" width="61" style="1" customWidth="1"/>
    <col min="1762" max="1762" width="18.7109375" style="1" customWidth="1"/>
    <col min="1763" max="1763" width="17.85546875" style="1" customWidth="1"/>
    <col min="1764" max="1767" width="57" style="1" customWidth="1"/>
    <col min="1768" max="1768" width="25.85546875" style="1" bestFit="1" customWidth="1"/>
    <col min="1769" max="1769" width="25.140625" style="1" customWidth="1"/>
    <col min="1770" max="1770" width="33.28515625" style="1" customWidth="1"/>
    <col min="1771" max="1771" width="24.140625" style="1" customWidth="1"/>
    <col min="1772" max="1772" width="27.42578125" style="1" customWidth="1"/>
    <col min="1773" max="2014" width="11.42578125" style="1"/>
    <col min="2015" max="2016" width="9.7109375" style="1" customWidth="1"/>
    <col min="2017" max="2017" width="61" style="1" customWidth="1"/>
    <col min="2018" max="2018" width="18.7109375" style="1" customWidth="1"/>
    <col min="2019" max="2019" width="17.85546875" style="1" customWidth="1"/>
    <col min="2020" max="2023" width="57" style="1" customWidth="1"/>
    <col min="2024" max="2024" width="25.85546875" style="1" bestFit="1" customWidth="1"/>
    <col min="2025" max="2025" width="25.140625" style="1" customWidth="1"/>
    <col min="2026" max="2026" width="33.28515625" style="1" customWidth="1"/>
    <col min="2027" max="2027" width="24.140625" style="1" customWidth="1"/>
    <col min="2028" max="2028" width="27.42578125" style="1" customWidth="1"/>
    <col min="2029" max="2270" width="11.42578125" style="1"/>
    <col min="2271" max="2272" width="9.7109375" style="1" customWidth="1"/>
    <col min="2273" max="2273" width="61" style="1" customWidth="1"/>
    <col min="2274" max="2274" width="18.7109375" style="1" customWidth="1"/>
    <col min="2275" max="2275" width="17.85546875" style="1" customWidth="1"/>
    <col min="2276" max="2279" width="57" style="1" customWidth="1"/>
    <col min="2280" max="2280" width="25.85546875" style="1" bestFit="1" customWidth="1"/>
    <col min="2281" max="2281" width="25.140625" style="1" customWidth="1"/>
    <col min="2282" max="2282" width="33.28515625" style="1" customWidth="1"/>
    <col min="2283" max="2283" width="24.140625" style="1" customWidth="1"/>
    <col min="2284" max="2284" width="27.42578125" style="1" customWidth="1"/>
    <col min="2285" max="2526" width="11.42578125" style="1"/>
    <col min="2527" max="2528" width="9.7109375" style="1" customWidth="1"/>
    <col min="2529" max="2529" width="61" style="1" customWidth="1"/>
    <col min="2530" max="2530" width="18.7109375" style="1" customWidth="1"/>
    <col min="2531" max="2531" width="17.85546875" style="1" customWidth="1"/>
    <col min="2532" max="2535" width="57" style="1" customWidth="1"/>
    <col min="2536" max="2536" width="25.85546875" style="1" bestFit="1" customWidth="1"/>
    <col min="2537" max="2537" width="25.140625" style="1" customWidth="1"/>
    <col min="2538" max="2538" width="33.28515625" style="1" customWidth="1"/>
    <col min="2539" max="2539" width="24.140625" style="1" customWidth="1"/>
    <col min="2540" max="2540" width="27.42578125" style="1" customWidth="1"/>
    <col min="2541" max="2782" width="11.42578125" style="1"/>
    <col min="2783" max="2784" width="9.7109375" style="1" customWidth="1"/>
    <col min="2785" max="2785" width="61" style="1" customWidth="1"/>
    <col min="2786" max="2786" width="18.7109375" style="1" customWidth="1"/>
    <col min="2787" max="2787" width="17.85546875" style="1" customWidth="1"/>
    <col min="2788" max="2791" width="57" style="1" customWidth="1"/>
    <col min="2792" max="2792" width="25.85546875" style="1" bestFit="1" customWidth="1"/>
    <col min="2793" max="2793" width="25.140625" style="1" customWidth="1"/>
    <col min="2794" max="2794" width="33.28515625" style="1" customWidth="1"/>
    <col min="2795" max="2795" width="24.140625" style="1" customWidth="1"/>
    <col min="2796" max="2796" width="27.42578125" style="1" customWidth="1"/>
    <col min="2797" max="3038" width="11.42578125" style="1"/>
    <col min="3039" max="3040" width="9.7109375" style="1" customWidth="1"/>
    <col min="3041" max="3041" width="61" style="1" customWidth="1"/>
    <col min="3042" max="3042" width="18.7109375" style="1" customWidth="1"/>
    <col min="3043" max="3043" width="17.85546875" style="1" customWidth="1"/>
    <col min="3044" max="3047" width="57" style="1" customWidth="1"/>
    <col min="3048" max="3048" width="25.85546875" style="1" bestFit="1" customWidth="1"/>
    <col min="3049" max="3049" width="25.140625" style="1" customWidth="1"/>
    <col min="3050" max="3050" width="33.28515625" style="1" customWidth="1"/>
    <col min="3051" max="3051" width="24.140625" style="1" customWidth="1"/>
    <col min="3052" max="3052" width="27.42578125" style="1" customWidth="1"/>
    <col min="3053" max="3294" width="11.42578125" style="1"/>
    <col min="3295" max="3296" width="9.7109375" style="1" customWidth="1"/>
    <col min="3297" max="3297" width="61" style="1" customWidth="1"/>
    <col min="3298" max="3298" width="18.7109375" style="1" customWidth="1"/>
    <col min="3299" max="3299" width="17.85546875" style="1" customWidth="1"/>
    <col min="3300" max="3303" width="57" style="1" customWidth="1"/>
    <col min="3304" max="3304" width="25.85546875" style="1" bestFit="1" customWidth="1"/>
    <col min="3305" max="3305" width="25.140625" style="1" customWidth="1"/>
    <col min="3306" max="3306" width="33.28515625" style="1" customWidth="1"/>
    <col min="3307" max="3307" width="24.140625" style="1" customWidth="1"/>
    <col min="3308" max="3308" width="27.42578125" style="1" customWidth="1"/>
    <col min="3309" max="3550" width="11.42578125" style="1"/>
    <col min="3551" max="3552" width="9.7109375" style="1" customWidth="1"/>
    <col min="3553" max="3553" width="61" style="1" customWidth="1"/>
    <col min="3554" max="3554" width="18.7109375" style="1" customWidth="1"/>
    <col min="3555" max="3555" width="17.85546875" style="1" customWidth="1"/>
    <col min="3556" max="3559" width="57" style="1" customWidth="1"/>
    <col min="3560" max="3560" width="25.85546875" style="1" bestFit="1" customWidth="1"/>
    <col min="3561" max="3561" width="25.140625" style="1" customWidth="1"/>
    <col min="3562" max="3562" width="33.28515625" style="1" customWidth="1"/>
    <col min="3563" max="3563" width="24.140625" style="1" customWidth="1"/>
    <col min="3564" max="3564" width="27.42578125" style="1" customWidth="1"/>
    <col min="3565" max="3806" width="11.42578125" style="1"/>
    <col min="3807" max="3808" width="9.7109375" style="1" customWidth="1"/>
    <col min="3809" max="3809" width="61" style="1" customWidth="1"/>
    <col min="3810" max="3810" width="18.7109375" style="1" customWidth="1"/>
    <col min="3811" max="3811" width="17.85546875" style="1" customWidth="1"/>
    <col min="3812" max="3815" width="57" style="1" customWidth="1"/>
    <col min="3816" max="3816" width="25.85546875" style="1" bestFit="1" customWidth="1"/>
    <col min="3817" max="3817" width="25.140625" style="1" customWidth="1"/>
    <col min="3818" max="3818" width="33.28515625" style="1" customWidth="1"/>
    <col min="3819" max="3819" width="24.140625" style="1" customWidth="1"/>
    <col min="3820" max="3820" width="27.42578125" style="1" customWidth="1"/>
    <col min="3821" max="4062" width="11.42578125" style="1"/>
    <col min="4063" max="4064" width="9.7109375" style="1" customWidth="1"/>
    <col min="4065" max="4065" width="61" style="1" customWidth="1"/>
    <col min="4066" max="4066" width="18.7109375" style="1" customWidth="1"/>
    <col min="4067" max="4067" width="17.85546875" style="1" customWidth="1"/>
    <col min="4068" max="4071" width="57" style="1" customWidth="1"/>
    <col min="4072" max="4072" width="25.85546875" style="1" bestFit="1" customWidth="1"/>
    <col min="4073" max="4073" width="25.140625" style="1" customWidth="1"/>
    <col min="4074" max="4074" width="33.28515625" style="1" customWidth="1"/>
    <col min="4075" max="4075" width="24.140625" style="1" customWidth="1"/>
    <col min="4076" max="4076" width="27.42578125" style="1" customWidth="1"/>
    <col min="4077" max="4318" width="11.42578125" style="1"/>
    <col min="4319" max="4320" width="9.7109375" style="1" customWidth="1"/>
    <col min="4321" max="4321" width="61" style="1" customWidth="1"/>
    <col min="4322" max="4322" width="18.7109375" style="1" customWidth="1"/>
    <col min="4323" max="4323" width="17.85546875" style="1" customWidth="1"/>
    <col min="4324" max="4327" width="57" style="1" customWidth="1"/>
    <col min="4328" max="4328" width="25.85546875" style="1" bestFit="1" customWidth="1"/>
    <col min="4329" max="4329" width="25.140625" style="1" customWidth="1"/>
    <col min="4330" max="4330" width="33.28515625" style="1" customWidth="1"/>
    <col min="4331" max="4331" width="24.140625" style="1" customWidth="1"/>
    <col min="4332" max="4332" width="27.42578125" style="1" customWidth="1"/>
    <col min="4333" max="4574" width="11.42578125" style="1"/>
    <col min="4575" max="4576" width="9.7109375" style="1" customWidth="1"/>
    <col min="4577" max="4577" width="61" style="1" customWidth="1"/>
    <col min="4578" max="4578" width="18.7109375" style="1" customWidth="1"/>
    <col min="4579" max="4579" width="17.85546875" style="1" customWidth="1"/>
    <col min="4580" max="4583" width="57" style="1" customWidth="1"/>
    <col min="4584" max="4584" width="25.85546875" style="1" bestFit="1" customWidth="1"/>
    <col min="4585" max="4585" width="25.140625" style="1" customWidth="1"/>
    <col min="4586" max="4586" width="33.28515625" style="1" customWidth="1"/>
    <col min="4587" max="4587" width="24.140625" style="1" customWidth="1"/>
    <col min="4588" max="4588" width="27.42578125" style="1" customWidth="1"/>
    <col min="4589" max="4830" width="11.42578125" style="1"/>
    <col min="4831" max="4832" width="9.7109375" style="1" customWidth="1"/>
    <col min="4833" max="4833" width="61" style="1" customWidth="1"/>
    <col min="4834" max="4834" width="18.7109375" style="1" customWidth="1"/>
    <col min="4835" max="4835" width="17.85546875" style="1" customWidth="1"/>
    <col min="4836" max="4839" width="57" style="1" customWidth="1"/>
    <col min="4840" max="4840" width="25.85546875" style="1" bestFit="1" customWidth="1"/>
    <col min="4841" max="4841" width="25.140625" style="1" customWidth="1"/>
    <col min="4842" max="4842" width="33.28515625" style="1" customWidth="1"/>
    <col min="4843" max="4843" width="24.140625" style="1" customWidth="1"/>
    <col min="4844" max="4844" width="27.42578125" style="1" customWidth="1"/>
    <col min="4845" max="5086" width="11.42578125" style="1"/>
    <col min="5087" max="5088" width="9.7109375" style="1" customWidth="1"/>
    <col min="5089" max="5089" width="61" style="1" customWidth="1"/>
    <col min="5090" max="5090" width="18.7109375" style="1" customWidth="1"/>
    <col min="5091" max="5091" width="17.85546875" style="1" customWidth="1"/>
    <col min="5092" max="5095" width="57" style="1" customWidth="1"/>
    <col min="5096" max="5096" width="25.85546875" style="1" bestFit="1" customWidth="1"/>
    <col min="5097" max="5097" width="25.140625" style="1" customWidth="1"/>
    <col min="5098" max="5098" width="33.28515625" style="1" customWidth="1"/>
    <col min="5099" max="5099" width="24.140625" style="1" customWidth="1"/>
    <col min="5100" max="5100" width="27.42578125" style="1" customWidth="1"/>
    <col min="5101" max="5342" width="11.42578125" style="1"/>
    <col min="5343" max="5344" width="9.7109375" style="1" customWidth="1"/>
    <col min="5345" max="5345" width="61" style="1" customWidth="1"/>
    <col min="5346" max="5346" width="18.7109375" style="1" customWidth="1"/>
    <col min="5347" max="5347" width="17.85546875" style="1" customWidth="1"/>
    <col min="5348" max="5351" width="57" style="1" customWidth="1"/>
    <col min="5352" max="5352" width="25.85546875" style="1" bestFit="1" customWidth="1"/>
    <col min="5353" max="5353" width="25.140625" style="1" customWidth="1"/>
    <col min="5354" max="5354" width="33.28515625" style="1" customWidth="1"/>
    <col min="5355" max="5355" width="24.140625" style="1" customWidth="1"/>
    <col min="5356" max="5356" width="27.42578125" style="1" customWidth="1"/>
    <col min="5357" max="5598" width="11.42578125" style="1"/>
    <col min="5599" max="5600" width="9.7109375" style="1" customWidth="1"/>
    <col min="5601" max="5601" width="61" style="1" customWidth="1"/>
    <col min="5602" max="5602" width="18.7109375" style="1" customWidth="1"/>
    <col min="5603" max="5603" width="17.85546875" style="1" customWidth="1"/>
    <col min="5604" max="5607" width="57" style="1" customWidth="1"/>
    <col min="5608" max="5608" width="25.85546875" style="1" bestFit="1" customWidth="1"/>
    <col min="5609" max="5609" width="25.140625" style="1" customWidth="1"/>
    <col min="5610" max="5610" width="33.28515625" style="1" customWidth="1"/>
    <col min="5611" max="5611" width="24.140625" style="1" customWidth="1"/>
    <col min="5612" max="5612" width="27.42578125" style="1" customWidth="1"/>
    <col min="5613" max="5854" width="11.42578125" style="1"/>
    <col min="5855" max="5856" width="9.7109375" style="1" customWidth="1"/>
    <col min="5857" max="5857" width="61" style="1" customWidth="1"/>
    <col min="5858" max="5858" width="18.7109375" style="1" customWidth="1"/>
    <col min="5859" max="5859" width="17.85546875" style="1" customWidth="1"/>
    <col min="5860" max="5863" width="57" style="1" customWidth="1"/>
    <col min="5864" max="5864" width="25.85546875" style="1" bestFit="1" customWidth="1"/>
    <col min="5865" max="5865" width="25.140625" style="1" customWidth="1"/>
    <col min="5866" max="5866" width="33.28515625" style="1" customWidth="1"/>
    <col min="5867" max="5867" width="24.140625" style="1" customWidth="1"/>
    <col min="5868" max="5868" width="27.42578125" style="1" customWidth="1"/>
    <col min="5869" max="6110" width="11.42578125" style="1"/>
    <col min="6111" max="6112" width="9.7109375" style="1" customWidth="1"/>
    <col min="6113" max="6113" width="61" style="1" customWidth="1"/>
    <col min="6114" max="6114" width="18.7109375" style="1" customWidth="1"/>
    <col min="6115" max="6115" width="17.85546875" style="1" customWidth="1"/>
    <col min="6116" max="6119" width="57" style="1" customWidth="1"/>
    <col min="6120" max="6120" width="25.85546875" style="1" bestFit="1" customWidth="1"/>
    <col min="6121" max="6121" width="25.140625" style="1" customWidth="1"/>
    <col min="6122" max="6122" width="33.28515625" style="1" customWidth="1"/>
    <col min="6123" max="6123" width="24.140625" style="1" customWidth="1"/>
    <col min="6124" max="6124" width="27.42578125" style="1" customWidth="1"/>
    <col min="6125" max="6366" width="11.42578125" style="1"/>
    <col min="6367" max="6368" width="9.7109375" style="1" customWidth="1"/>
    <col min="6369" max="6369" width="61" style="1" customWidth="1"/>
    <col min="6370" max="6370" width="18.7109375" style="1" customWidth="1"/>
    <col min="6371" max="6371" width="17.85546875" style="1" customWidth="1"/>
    <col min="6372" max="6375" width="57" style="1" customWidth="1"/>
    <col min="6376" max="6376" width="25.85546875" style="1" bestFit="1" customWidth="1"/>
    <col min="6377" max="6377" width="25.140625" style="1" customWidth="1"/>
    <col min="6378" max="6378" width="33.28515625" style="1" customWidth="1"/>
    <col min="6379" max="6379" width="24.140625" style="1" customWidth="1"/>
    <col min="6380" max="6380" width="27.42578125" style="1" customWidth="1"/>
    <col min="6381" max="6622" width="11.42578125" style="1"/>
    <col min="6623" max="6624" width="9.7109375" style="1" customWidth="1"/>
    <col min="6625" max="6625" width="61" style="1" customWidth="1"/>
    <col min="6626" max="6626" width="18.7109375" style="1" customWidth="1"/>
    <col min="6627" max="6627" width="17.85546875" style="1" customWidth="1"/>
    <col min="6628" max="6631" width="57" style="1" customWidth="1"/>
    <col min="6632" max="6632" width="25.85546875" style="1" bestFit="1" customWidth="1"/>
    <col min="6633" max="6633" width="25.140625" style="1" customWidth="1"/>
    <col min="6634" max="6634" width="33.28515625" style="1" customWidth="1"/>
    <col min="6635" max="6635" width="24.140625" style="1" customWidth="1"/>
    <col min="6636" max="6636" width="27.42578125" style="1" customWidth="1"/>
    <col min="6637" max="6878" width="11.42578125" style="1"/>
    <col min="6879" max="6880" width="9.7109375" style="1" customWidth="1"/>
    <col min="6881" max="6881" width="61" style="1" customWidth="1"/>
    <col min="6882" max="6882" width="18.7109375" style="1" customWidth="1"/>
    <col min="6883" max="6883" width="17.85546875" style="1" customWidth="1"/>
    <col min="6884" max="6887" width="57" style="1" customWidth="1"/>
    <col min="6888" max="6888" width="25.85546875" style="1" bestFit="1" customWidth="1"/>
    <col min="6889" max="6889" width="25.140625" style="1" customWidth="1"/>
    <col min="6890" max="6890" width="33.28515625" style="1" customWidth="1"/>
    <col min="6891" max="6891" width="24.140625" style="1" customWidth="1"/>
    <col min="6892" max="6892" width="27.42578125" style="1" customWidth="1"/>
    <col min="6893" max="7134" width="11.42578125" style="1"/>
    <col min="7135" max="7136" width="9.7109375" style="1" customWidth="1"/>
    <col min="7137" max="7137" width="61" style="1" customWidth="1"/>
    <col min="7138" max="7138" width="18.7109375" style="1" customWidth="1"/>
    <col min="7139" max="7139" width="17.85546875" style="1" customWidth="1"/>
    <col min="7140" max="7143" width="57" style="1" customWidth="1"/>
    <col min="7144" max="7144" width="25.85546875" style="1" bestFit="1" customWidth="1"/>
    <col min="7145" max="7145" width="25.140625" style="1" customWidth="1"/>
    <col min="7146" max="7146" width="33.28515625" style="1" customWidth="1"/>
    <col min="7147" max="7147" width="24.140625" style="1" customWidth="1"/>
    <col min="7148" max="7148" width="27.42578125" style="1" customWidth="1"/>
    <col min="7149" max="7390" width="11.42578125" style="1"/>
    <col min="7391" max="7392" width="9.7109375" style="1" customWidth="1"/>
    <col min="7393" max="7393" width="61" style="1" customWidth="1"/>
    <col min="7394" max="7394" width="18.7109375" style="1" customWidth="1"/>
    <col min="7395" max="7395" width="17.85546875" style="1" customWidth="1"/>
    <col min="7396" max="7399" width="57" style="1" customWidth="1"/>
    <col min="7400" max="7400" width="25.85546875" style="1" bestFit="1" customWidth="1"/>
    <col min="7401" max="7401" width="25.140625" style="1" customWidth="1"/>
    <col min="7402" max="7402" width="33.28515625" style="1" customWidth="1"/>
    <col min="7403" max="7403" width="24.140625" style="1" customWidth="1"/>
    <col min="7404" max="7404" width="27.42578125" style="1" customWidth="1"/>
    <col min="7405" max="7646" width="11.42578125" style="1"/>
    <col min="7647" max="7648" width="9.7109375" style="1" customWidth="1"/>
    <col min="7649" max="7649" width="61" style="1" customWidth="1"/>
    <col min="7650" max="7650" width="18.7109375" style="1" customWidth="1"/>
    <col min="7651" max="7651" width="17.85546875" style="1" customWidth="1"/>
    <col min="7652" max="7655" width="57" style="1" customWidth="1"/>
    <col min="7656" max="7656" width="25.85546875" style="1" bestFit="1" customWidth="1"/>
    <col min="7657" max="7657" width="25.140625" style="1" customWidth="1"/>
    <col min="7658" max="7658" width="33.28515625" style="1" customWidth="1"/>
    <col min="7659" max="7659" width="24.140625" style="1" customWidth="1"/>
    <col min="7660" max="7660" width="27.42578125" style="1" customWidth="1"/>
    <col min="7661" max="7902" width="11.42578125" style="1"/>
    <col min="7903" max="7904" width="9.7109375" style="1" customWidth="1"/>
    <col min="7905" max="7905" width="61" style="1" customWidth="1"/>
    <col min="7906" max="7906" width="18.7109375" style="1" customWidth="1"/>
    <col min="7907" max="7907" width="17.85546875" style="1" customWidth="1"/>
    <col min="7908" max="7911" width="57" style="1" customWidth="1"/>
    <col min="7912" max="7912" width="25.85546875" style="1" bestFit="1" customWidth="1"/>
    <col min="7913" max="7913" width="25.140625" style="1" customWidth="1"/>
    <col min="7914" max="7914" width="33.28515625" style="1" customWidth="1"/>
    <col min="7915" max="7915" width="24.140625" style="1" customWidth="1"/>
    <col min="7916" max="7916" width="27.42578125" style="1" customWidth="1"/>
    <col min="7917" max="8158" width="11.42578125" style="1"/>
    <col min="8159" max="8160" width="9.7109375" style="1" customWidth="1"/>
    <col min="8161" max="8161" width="61" style="1" customWidth="1"/>
    <col min="8162" max="8162" width="18.7109375" style="1" customWidth="1"/>
    <col min="8163" max="8163" width="17.85546875" style="1" customWidth="1"/>
    <col min="8164" max="8167" width="57" style="1" customWidth="1"/>
    <col min="8168" max="8168" width="25.85546875" style="1" bestFit="1" customWidth="1"/>
    <col min="8169" max="8169" width="25.140625" style="1" customWidth="1"/>
    <col min="8170" max="8170" width="33.28515625" style="1" customWidth="1"/>
    <col min="8171" max="8171" width="24.140625" style="1" customWidth="1"/>
    <col min="8172" max="8172" width="27.42578125" style="1" customWidth="1"/>
    <col min="8173" max="8414" width="11.42578125" style="1"/>
    <col min="8415" max="8416" width="9.7109375" style="1" customWidth="1"/>
    <col min="8417" max="8417" width="61" style="1" customWidth="1"/>
    <col min="8418" max="8418" width="18.7109375" style="1" customWidth="1"/>
    <col min="8419" max="8419" width="17.85546875" style="1" customWidth="1"/>
    <col min="8420" max="8423" width="57" style="1" customWidth="1"/>
    <col min="8424" max="8424" width="25.85546875" style="1" bestFit="1" customWidth="1"/>
    <col min="8425" max="8425" width="25.140625" style="1" customWidth="1"/>
    <col min="8426" max="8426" width="33.28515625" style="1" customWidth="1"/>
    <col min="8427" max="8427" width="24.140625" style="1" customWidth="1"/>
    <col min="8428" max="8428" width="27.42578125" style="1" customWidth="1"/>
    <col min="8429" max="8670" width="11.42578125" style="1"/>
    <col min="8671" max="8672" width="9.7109375" style="1" customWidth="1"/>
    <col min="8673" max="8673" width="61" style="1" customWidth="1"/>
    <col min="8674" max="8674" width="18.7109375" style="1" customWidth="1"/>
    <col min="8675" max="8675" width="17.85546875" style="1" customWidth="1"/>
    <col min="8676" max="8679" width="57" style="1" customWidth="1"/>
    <col min="8680" max="8680" width="25.85546875" style="1" bestFit="1" customWidth="1"/>
    <col min="8681" max="8681" width="25.140625" style="1" customWidth="1"/>
    <col min="8682" max="8682" width="33.28515625" style="1" customWidth="1"/>
    <col min="8683" max="8683" width="24.140625" style="1" customWidth="1"/>
    <col min="8684" max="8684" width="27.42578125" style="1" customWidth="1"/>
    <col min="8685" max="8926" width="11.42578125" style="1"/>
    <col min="8927" max="8928" width="9.7109375" style="1" customWidth="1"/>
    <col min="8929" max="8929" width="61" style="1" customWidth="1"/>
    <col min="8930" max="8930" width="18.7109375" style="1" customWidth="1"/>
    <col min="8931" max="8931" width="17.85546875" style="1" customWidth="1"/>
    <col min="8932" max="8935" width="57" style="1" customWidth="1"/>
    <col min="8936" max="8936" width="25.85546875" style="1" bestFit="1" customWidth="1"/>
    <col min="8937" max="8937" width="25.140625" style="1" customWidth="1"/>
    <col min="8938" max="8938" width="33.28515625" style="1" customWidth="1"/>
    <col min="8939" max="8939" width="24.140625" style="1" customWidth="1"/>
    <col min="8940" max="8940" width="27.42578125" style="1" customWidth="1"/>
    <col min="8941" max="9182" width="11.42578125" style="1"/>
    <col min="9183" max="9184" width="9.7109375" style="1" customWidth="1"/>
    <col min="9185" max="9185" width="61" style="1" customWidth="1"/>
    <col min="9186" max="9186" width="18.7109375" style="1" customWidth="1"/>
    <col min="9187" max="9187" width="17.85546875" style="1" customWidth="1"/>
    <col min="9188" max="9191" width="57" style="1" customWidth="1"/>
    <col min="9192" max="9192" width="25.85546875" style="1" bestFit="1" customWidth="1"/>
    <col min="9193" max="9193" width="25.140625" style="1" customWidth="1"/>
    <col min="9194" max="9194" width="33.28515625" style="1" customWidth="1"/>
    <col min="9195" max="9195" width="24.140625" style="1" customWidth="1"/>
    <col min="9196" max="9196" width="27.42578125" style="1" customWidth="1"/>
    <col min="9197" max="9438" width="11.42578125" style="1"/>
    <col min="9439" max="9440" width="9.7109375" style="1" customWidth="1"/>
    <col min="9441" max="9441" width="61" style="1" customWidth="1"/>
    <col min="9442" max="9442" width="18.7109375" style="1" customWidth="1"/>
    <col min="9443" max="9443" width="17.85546875" style="1" customWidth="1"/>
    <col min="9444" max="9447" width="57" style="1" customWidth="1"/>
    <col min="9448" max="9448" width="25.85546875" style="1" bestFit="1" customWidth="1"/>
    <col min="9449" max="9449" width="25.140625" style="1" customWidth="1"/>
    <col min="9450" max="9450" width="33.28515625" style="1" customWidth="1"/>
    <col min="9451" max="9451" width="24.140625" style="1" customWidth="1"/>
    <col min="9452" max="9452" width="27.42578125" style="1" customWidth="1"/>
    <col min="9453" max="9694" width="11.42578125" style="1"/>
    <col min="9695" max="9696" width="9.7109375" style="1" customWidth="1"/>
    <col min="9697" max="9697" width="61" style="1" customWidth="1"/>
    <col min="9698" max="9698" width="18.7109375" style="1" customWidth="1"/>
    <col min="9699" max="9699" width="17.85546875" style="1" customWidth="1"/>
    <col min="9700" max="9703" width="57" style="1" customWidth="1"/>
    <col min="9704" max="9704" width="25.85546875" style="1" bestFit="1" customWidth="1"/>
    <col min="9705" max="9705" width="25.140625" style="1" customWidth="1"/>
    <col min="9706" max="9706" width="33.28515625" style="1" customWidth="1"/>
    <col min="9707" max="9707" width="24.140625" style="1" customWidth="1"/>
    <col min="9708" max="9708" width="27.42578125" style="1" customWidth="1"/>
    <col min="9709" max="9950" width="11.42578125" style="1"/>
    <col min="9951" max="9952" width="9.7109375" style="1" customWidth="1"/>
    <col min="9953" max="9953" width="61" style="1" customWidth="1"/>
    <col min="9954" max="9954" width="18.7109375" style="1" customWidth="1"/>
    <col min="9955" max="9955" width="17.85546875" style="1" customWidth="1"/>
    <col min="9956" max="9959" width="57" style="1" customWidth="1"/>
    <col min="9960" max="9960" width="25.85546875" style="1" bestFit="1" customWidth="1"/>
    <col min="9961" max="9961" width="25.140625" style="1" customWidth="1"/>
    <col min="9962" max="9962" width="33.28515625" style="1" customWidth="1"/>
    <col min="9963" max="9963" width="24.140625" style="1" customWidth="1"/>
    <col min="9964" max="9964" width="27.42578125" style="1" customWidth="1"/>
    <col min="9965" max="10206" width="11.42578125" style="1"/>
    <col min="10207" max="10208" width="9.7109375" style="1" customWidth="1"/>
    <col min="10209" max="10209" width="61" style="1" customWidth="1"/>
    <col min="10210" max="10210" width="18.7109375" style="1" customWidth="1"/>
    <col min="10211" max="10211" width="17.85546875" style="1" customWidth="1"/>
    <col min="10212" max="10215" width="57" style="1" customWidth="1"/>
    <col min="10216" max="10216" width="25.85546875" style="1" bestFit="1" customWidth="1"/>
    <col min="10217" max="10217" width="25.140625" style="1" customWidth="1"/>
    <col min="10218" max="10218" width="33.28515625" style="1" customWidth="1"/>
    <col min="10219" max="10219" width="24.140625" style="1" customWidth="1"/>
    <col min="10220" max="10220" width="27.42578125" style="1" customWidth="1"/>
    <col min="10221" max="10462" width="11.42578125" style="1"/>
    <col min="10463" max="10464" width="9.7109375" style="1" customWidth="1"/>
    <col min="10465" max="10465" width="61" style="1" customWidth="1"/>
    <col min="10466" max="10466" width="18.7109375" style="1" customWidth="1"/>
    <col min="10467" max="10467" width="17.85546875" style="1" customWidth="1"/>
    <col min="10468" max="10471" width="57" style="1" customWidth="1"/>
    <col min="10472" max="10472" width="25.85546875" style="1" bestFit="1" customWidth="1"/>
    <col min="10473" max="10473" width="25.140625" style="1" customWidth="1"/>
    <col min="10474" max="10474" width="33.28515625" style="1" customWidth="1"/>
    <col min="10475" max="10475" width="24.140625" style="1" customWidth="1"/>
    <col min="10476" max="10476" width="27.42578125" style="1" customWidth="1"/>
    <col min="10477" max="10718" width="11.42578125" style="1"/>
    <col min="10719" max="10720" width="9.7109375" style="1" customWidth="1"/>
    <col min="10721" max="10721" width="61" style="1" customWidth="1"/>
    <col min="10722" max="10722" width="18.7109375" style="1" customWidth="1"/>
    <col min="10723" max="10723" width="17.85546875" style="1" customWidth="1"/>
    <col min="10724" max="10727" width="57" style="1" customWidth="1"/>
    <col min="10728" max="10728" width="25.85546875" style="1" bestFit="1" customWidth="1"/>
    <col min="10729" max="10729" width="25.140625" style="1" customWidth="1"/>
    <col min="10730" max="10730" width="33.28515625" style="1" customWidth="1"/>
    <col min="10731" max="10731" width="24.140625" style="1" customWidth="1"/>
    <col min="10732" max="10732" width="27.42578125" style="1" customWidth="1"/>
    <col min="10733" max="10974" width="11.42578125" style="1"/>
    <col min="10975" max="10976" width="9.7109375" style="1" customWidth="1"/>
    <col min="10977" max="10977" width="61" style="1" customWidth="1"/>
    <col min="10978" max="10978" width="18.7109375" style="1" customWidth="1"/>
    <col min="10979" max="10979" width="17.85546875" style="1" customWidth="1"/>
    <col min="10980" max="10983" width="57" style="1" customWidth="1"/>
    <col min="10984" max="10984" width="25.85546875" style="1" bestFit="1" customWidth="1"/>
    <col min="10985" max="10985" width="25.140625" style="1" customWidth="1"/>
    <col min="10986" max="10986" width="33.28515625" style="1" customWidth="1"/>
    <col min="10987" max="10987" width="24.140625" style="1" customWidth="1"/>
    <col min="10988" max="10988" width="27.42578125" style="1" customWidth="1"/>
    <col min="10989" max="11230" width="11.42578125" style="1"/>
    <col min="11231" max="11232" width="9.7109375" style="1" customWidth="1"/>
    <col min="11233" max="11233" width="61" style="1" customWidth="1"/>
    <col min="11234" max="11234" width="18.7109375" style="1" customWidth="1"/>
    <col min="11235" max="11235" width="17.85546875" style="1" customWidth="1"/>
    <col min="11236" max="11239" width="57" style="1" customWidth="1"/>
    <col min="11240" max="11240" width="25.85546875" style="1" bestFit="1" customWidth="1"/>
    <col min="11241" max="11241" width="25.140625" style="1" customWidth="1"/>
    <col min="11242" max="11242" width="33.28515625" style="1" customWidth="1"/>
    <col min="11243" max="11243" width="24.140625" style="1" customWidth="1"/>
    <col min="11244" max="11244" width="27.42578125" style="1" customWidth="1"/>
    <col min="11245" max="11486" width="11.42578125" style="1"/>
    <col min="11487" max="11488" width="9.7109375" style="1" customWidth="1"/>
    <col min="11489" max="11489" width="61" style="1" customWidth="1"/>
    <col min="11490" max="11490" width="18.7109375" style="1" customWidth="1"/>
    <col min="11491" max="11491" width="17.85546875" style="1" customWidth="1"/>
    <col min="11492" max="11495" width="57" style="1" customWidth="1"/>
    <col min="11496" max="11496" width="25.85546875" style="1" bestFit="1" customWidth="1"/>
    <col min="11497" max="11497" width="25.140625" style="1" customWidth="1"/>
    <col min="11498" max="11498" width="33.28515625" style="1" customWidth="1"/>
    <col min="11499" max="11499" width="24.140625" style="1" customWidth="1"/>
    <col min="11500" max="11500" width="27.42578125" style="1" customWidth="1"/>
    <col min="11501" max="11742" width="11.42578125" style="1"/>
    <col min="11743" max="11744" width="9.7109375" style="1" customWidth="1"/>
    <col min="11745" max="11745" width="61" style="1" customWidth="1"/>
    <col min="11746" max="11746" width="18.7109375" style="1" customWidth="1"/>
    <col min="11747" max="11747" width="17.85546875" style="1" customWidth="1"/>
    <col min="11748" max="11751" width="57" style="1" customWidth="1"/>
    <col min="11752" max="11752" width="25.85546875" style="1" bestFit="1" customWidth="1"/>
    <col min="11753" max="11753" width="25.140625" style="1" customWidth="1"/>
    <col min="11754" max="11754" width="33.28515625" style="1" customWidth="1"/>
    <col min="11755" max="11755" width="24.140625" style="1" customWidth="1"/>
    <col min="11756" max="11756" width="27.42578125" style="1" customWidth="1"/>
    <col min="11757" max="11998" width="11.42578125" style="1"/>
    <col min="11999" max="12000" width="9.7109375" style="1" customWidth="1"/>
    <col min="12001" max="12001" width="61" style="1" customWidth="1"/>
    <col min="12002" max="12002" width="18.7109375" style="1" customWidth="1"/>
    <col min="12003" max="12003" width="17.85546875" style="1" customWidth="1"/>
    <col min="12004" max="12007" width="57" style="1" customWidth="1"/>
    <col min="12008" max="12008" width="25.85546875" style="1" bestFit="1" customWidth="1"/>
    <col min="12009" max="12009" width="25.140625" style="1" customWidth="1"/>
    <col min="12010" max="12010" width="33.28515625" style="1" customWidth="1"/>
    <col min="12011" max="12011" width="24.140625" style="1" customWidth="1"/>
    <col min="12012" max="12012" width="27.42578125" style="1" customWidth="1"/>
    <col min="12013" max="12254" width="11.42578125" style="1"/>
    <col min="12255" max="12256" width="9.7109375" style="1" customWidth="1"/>
    <col min="12257" max="12257" width="61" style="1" customWidth="1"/>
    <col min="12258" max="12258" width="18.7109375" style="1" customWidth="1"/>
    <col min="12259" max="12259" width="17.85546875" style="1" customWidth="1"/>
    <col min="12260" max="12263" width="57" style="1" customWidth="1"/>
    <col min="12264" max="12264" width="25.85546875" style="1" bestFit="1" customWidth="1"/>
    <col min="12265" max="12265" width="25.140625" style="1" customWidth="1"/>
    <col min="12266" max="12266" width="33.28515625" style="1" customWidth="1"/>
    <col min="12267" max="12267" width="24.140625" style="1" customWidth="1"/>
    <col min="12268" max="12268" width="27.42578125" style="1" customWidth="1"/>
    <col min="12269" max="12510" width="11.42578125" style="1"/>
    <col min="12511" max="12512" width="9.7109375" style="1" customWidth="1"/>
    <col min="12513" max="12513" width="61" style="1" customWidth="1"/>
    <col min="12514" max="12514" width="18.7109375" style="1" customWidth="1"/>
    <col min="12515" max="12515" width="17.85546875" style="1" customWidth="1"/>
    <col min="12516" max="12519" width="57" style="1" customWidth="1"/>
    <col min="12520" max="12520" width="25.85546875" style="1" bestFit="1" customWidth="1"/>
    <col min="12521" max="12521" width="25.140625" style="1" customWidth="1"/>
    <col min="12522" max="12522" width="33.28515625" style="1" customWidth="1"/>
    <col min="12523" max="12523" width="24.140625" style="1" customWidth="1"/>
    <col min="12524" max="12524" width="27.42578125" style="1" customWidth="1"/>
    <col min="12525" max="12766" width="11.42578125" style="1"/>
    <col min="12767" max="12768" width="9.7109375" style="1" customWidth="1"/>
    <col min="12769" max="12769" width="61" style="1" customWidth="1"/>
    <col min="12770" max="12770" width="18.7109375" style="1" customWidth="1"/>
    <col min="12771" max="12771" width="17.85546875" style="1" customWidth="1"/>
    <col min="12772" max="12775" width="57" style="1" customWidth="1"/>
    <col min="12776" max="12776" width="25.85546875" style="1" bestFit="1" customWidth="1"/>
    <col min="12777" max="12777" width="25.140625" style="1" customWidth="1"/>
    <col min="12778" max="12778" width="33.28515625" style="1" customWidth="1"/>
    <col min="12779" max="12779" width="24.140625" style="1" customWidth="1"/>
    <col min="12780" max="12780" width="27.42578125" style="1" customWidth="1"/>
    <col min="12781" max="13022" width="11.42578125" style="1"/>
    <col min="13023" max="13024" width="9.7109375" style="1" customWidth="1"/>
    <col min="13025" max="13025" width="61" style="1" customWidth="1"/>
    <col min="13026" max="13026" width="18.7109375" style="1" customWidth="1"/>
    <col min="13027" max="13027" width="17.85546875" style="1" customWidth="1"/>
    <col min="13028" max="13031" width="57" style="1" customWidth="1"/>
    <col min="13032" max="13032" width="25.85546875" style="1" bestFit="1" customWidth="1"/>
    <col min="13033" max="13033" width="25.140625" style="1" customWidth="1"/>
    <col min="13034" max="13034" width="33.28515625" style="1" customWidth="1"/>
    <col min="13035" max="13035" width="24.140625" style="1" customWidth="1"/>
    <col min="13036" max="13036" width="27.42578125" style="1" customWidth="1"/>
    <col min="13037" max="13278" width="11.42578125" style="1"/>
    <col min="13279" max="13280" width="9.7109375" style="1" customWidth="1"/>
    <col min="13281" max="13281" width="61" style="1" customWidth="1"/>
    <col min="13282" max="13282" width="18.7109375" style="1" customWidth="1"/>
    <col min="13283" max="13283" width="17.85546875" style="1" customWidth="1"/>
    <col min="13284" max="13287" width="57" style="1" customWidth="1"/>
    <col min="13288" max="13288" width="25.85546875" style="1" bestFit="1" customWidth="1"/>
    <col min="13289" max="13289" width="25.140625" style="1" customWidth="1"/>
    <col min="13290" max="13290" width="33.28515625" style="1" customWidth="1"/>
    <col min="13291" max="13291" width="24.140625" style="1" customWidth="1"/>
    <col min="13292" max="13292" width="27.42578125" style="1" customWidth="1"/>
    <col min="13293" max="13534" width="11.42578125" style="1"/>
    <col min="13535" max="13536" width="9.7109375" style="1" customWidth="1"/>
    <col min="13537" max="13537" width="61" style="1" customWidth="1"/>
    <col min="13538" max="13538" width="18.7109375" style="1" customWidth="1"/>
    <col min="13539" max="13539" width="17.85546875" style="1" customWidth="1"/>
    <col min="13540" max="13543" width="57" style="1" customWidth="1"/>
    <col min="13544" max="13544" width="25.85546875" style="1" bestFit="1" customWidth="1"/>
    <col min="13545" max="13545" width="25.140625" style="1" customWidth="1"/>
    <col min="13546" max="13546" width="33.28515625" style="1" customWidth="1"/>
    <col min="13547" max="13547" width="24.140625" style="1" customWidth="1"/>
    <col min="13548" max="13548" width="27.42578125" style="1" customWidth="1"/>
    <col min="13549" max="13790" width="11.42578125" style="1"/>
    <col min="13791" max="13792" width="9.7109375" style="1" customWidth="1"/>
    <col min="13793" max="13793" width="61" style="1" customWidth="1"/>
    <col min="13794" max="13794" width="18.7109375" style="1" customWidth="1"/>
    <col min="13795" max="13795" width="17.85546875" style="1" customWidth="1"/>
    <col min="13796" max="13799" width="57" style="1" customWidth="1"/>
    <col min="13800" max="13800" width="25.85546875" style="1" bestFit="1" customWidth="1"/>
    <col min="13801" max="13801" width="25.140625" style="1" customWidth="1"/>
    <col min="13802" max="13802" width="33.28515625" style="1" customWidth="1"/>
    <col min="13803" max="13803" width="24.140625" style="1" customWidth="1"/>
    <col min="13804" max="13804" width="27.42578125" style="1" customWidth="1"/>
    <col min="13805" max="14046" width="11.42578125" style="1"/>
    <col min="14047" max="14048" width="9.7109375" style="1" customWidth="1"/>
    <col min="14049" max="14049" width="61" style="1" customWidth="1"/>
    <col min="14050" max="14050" width="18.7109375" style="1" customWidth="1"/>
    <col min="14051" max="14051" width="17.85546875" style="1" customWidth="1"/>
    <col min="14052" max="14055" width="57" style="1" customWidth="1"/>
    <col min="14056" max="14056" width="25.85546875" style="1" bestFit="1" customWidth="1"/>
    <col min="14057" max="14057" width="25.140625" style="1" customWidth="1"/>
    <col min="14058" max="14058" width="33.28515625" style="1" customWidth="1"/>
    <col min="14059" max="14059" width="24.140625" style="1" customWidth="1"/>
    <col min="14060" max="14060" width="27.42578125" style="1" customWidth="1"/>
    <col min="14061" max="14302" width="11.42578125" style="1"/>
    <col min="14303" max="14304" width="9.7109375" style="1" customWidth="1"/>
    <col min="14305" max="14305" width="61" style="1" customWidth="1"/>
    <col min="14306" max="14306" width="18.7109375" style="1" customWidth="1"/>
    <col min="14307" max="14307" width="17.85546875" style="1" customWidth="1"/>
    <col min="14308" max="14311" width="57" style="1" customWidth="1"/>
    <col min="14312" max="14312" width="25.85546875" style="1" bestFit="1" customWidth="1"/>
    <col min="14313" max="14313" width="25.140625" style="1" customWidth="1"/>
    <col min="14314" max="14314" width="33.28515625" style="1" customWidth="1"/>
    <col min="14315" max="14315" width="24.140625" style="1" customWidth="1"/>
    <col min="14316" max="14316" width="27.42578125" style="1" customWidth="1"/>
    <col min="14317" max="14558" width="11.42578125" style="1"/>
    <col min="14559" max="14560" width="9.7109375" style="1" customWidth="1"/>
    <col min="14561" max="14561" width="61" style="1" customWidth="1"/>
    <col min="14562" max="14562" width="18.7109375" style="1" customWidth="1"/>
    <col min="14563" max="14563" width="17.85546875" style="1" customWidth="1"/>
    <col min="14564" max="14567" width="57" style="1" customWidth="1"/>
    <col min="14568" max="14568" width="25.85546875" style="1" bestFit="1" customWidth="1"/>
    <col min="14569" max="14569" width="25.140625" style="1" customWidth="1"/>
    <col min="14570" max="14570" width="33.28515625" style="1" customWidth="1"/>
    <col min="14571" max="14571" width="24.140625" style="1" customWidth="1"/>
    <col min="14572" max="14572" width="27.42578125" style="1" customWidth="1"/>
    <col min="14573" max="14814" width="11.42578125" style="1"/>
    <col min="14815" max="14816" width="9.7109375" style="1" customWidth="1"/>
    <col min="14817" max="14817" width="61" style="1" customWidth="1"/>
    <col min="14818" max="14818" width="18.7109375" style="1" customWidth="1"/>
    <col min="14819" max="14819" width="17.85546875" style="1" customWidth="1"/>
    <col min="14820" max="14823" width="57" style="1" customWidth="1"/>
    <col min="14824" max="14824" width="25.85546875" style="1" bestFit="1" customWidth="1"/>
    <col min="14825" max="14825" width="25.140625" style="1" customWidth="1"/>
    <col min="14826" max="14826" width="33.28515625" style="1" customWidth="1"/>
    <col min="14827" max="14827" width="24.140625" style="1" customWidth="1"/>
    <col min="14828" max="14828" width="27.42578125" style="1" customWidth="1"/>
    <col min="14829" max="15070" width="11.42578125" style="1"/>
    <col min="15071" max="15072" width="9.7109375" style="1" customWidth="1"/>
    <col min="15073" max="15073" width="61" style="1" customWidth="1"/>
    <col min="15074" max="15074" width="18.7109375" style="1" customWidth="1"/>
    <col min="15075" max="15075" width="17.85546875" style="1" customWidth="1"/>
    <col min="15076" max="15079" width="57" style="1" customWidth="1"/>
    <col min="15080" max="15080" width="25.85546875" style="1" bestFit="1" customWidth="1"/>
    <col min="15081" max="15081" width="25.140625" style="1" customWidth="1"/>
    <col min="15082" max="15082" width="33.28515625" style="1" customWidth="1"/>
    <col min="15083" max="15083" width="24.140625" style="1" customWidth="1"/>
    <col min="15084" max="15084" width="27.42578125" style="1" customWidth="1"/>
    <col min="15085" max="15326" width="11.42578125" style="1"/>
    <col min="15327" max="15328" width="9.7109375" style="1" customWidth="1"/>
    <col min="15329" max="15329" width="61" style="1" customWidth="1"/>
    <col min="15330" max="15330" width="18.7109375" style="1" customWidth="1"/>
    <col min="15331" max="15331" width="17.85546875" style="1" customWidth="1"/>
    <col min="15332" max="15335" width="57" style="1" customWidth="1"/>
    <col min="15336" max="15336" width="25.85546875" style="1" bestFit="1" customWidth="1"/>
    <col min="15337" max="15337" width="25.140625" style="1" customWidth="1"/>
    <col min="15338" max="15338" width="33.28515625" style="1" customWidth="1"/>
    <col min="15339" max="15339" width="24.140625" style="1" customWidth="1"/>
    <col min="15340" max="15340" width="27.42578125" style="1" customWidth="1"/>
    <col min="15341" max="15582" width="11.42578125" style="1"/>
    <col min="15583" max="15584" width="9.7109375" style="1" customWidth="1"/>
    <col min="15585" max="15585" width="61" style="1" customWidth="1"/>
    <col min="15586" max="15586" width="18.7109375" style="1" customWidth="1"/>
    <col min="15587" max="15587" width="17.85546875" style="1" customWidth="1"/>
    <col min="15588" max="15591" width="57" style="1" customWidth="1"/>
    <col min="15592" max="15592" width="25.85546875" style="1" bestFit="1" customWidth="1"/>
    <col min="15593" max="15593" width="25.140625" style="1" customWidth="1"/>
    <col min="15594" max="15594" width="33.28515625" style="1" customWidth="1"/>
    <col min="15595" max="15595" width="24.140625" style="1" customWidth="1"/>
    <col min="15596" max="15596" width="27.42578125" style="1" customWidth="1"/>
    <col min="15597" max="15838" width="11.42578125" style="1"/>
    <col min="15839" max="15840" width="9.7109375" style="1" customWidth="1"/>
    <col min="15841" max="15841" width="61" style="1" customWidth="1"/>
    <col min="15842" max="15842" width="18.7109375" style="1" customWidth="1"/>
    <col min="15843" max="15843" width="17.85546875" style="1" customWidth="1"/>
    <col min="15844" max="15847" width="57" style="1" customWidth="1"/>
    <col min="15848" max="15848" width="25.85546875" style="1" bestFit="1" customWidth="1"/>
    <col min="15849" max="15849" width="25.140625" style="1" customWidth="1"/>
    <col min="15850" max="15850" width="33.28515625" style="1" customWidth="1"/>
    <col min="15851" max="15851" width="24.140625" style="1" customWidth="1"/>
    <col min="15852" max="15852" width="27.42578125" style="1" customWidth="1"/>
    <col min="15853" max="16094" width="11.42578125" style="1"/>
    <col min="16095" max="16096" width="9.7109375" style="1" customWidth="1"/>
    <col min="16097" max="16097" width="61" style="1" customWidth="1"/>
    <col min="16098" max="16098" width="18.7109375" style="1" customWidth="1"/>
    <col min="16099" max="16099" width="17.85546875" style="1" customWidth="1"/>
    <col min="16100" max="16103" width="57" style="1" customWidth="1"/>
    <col min="16104" max="16104" width="25.85546875" style="1" bestFit="1" customWidth="1"/>
    <col min="16105" max="16105" width="25.140625" style="1" customWidth="1"/>
    <col min="16106" max="16106" width="33.28515625" style="1" customWidth="1"/>
    <col min="16107" max="16107" width="24.140625" style="1" customWidth="1"/>
    <col min="16108" max="16108" width="27.42578125" style="1" customWidth="1"/>
    <col min="16109" max="16384" width="11.42578125" style="1"/>
  </cols>
  <sheetData>
    <row r="1" spans="1:17" s="76" customFormat="1" x14ac:dyDescent="0.25">
      <c r="B1" s="117" t="s">
        <v>96</v>
      </c>
      <c r="C1" s="117"/>
      <c r="D1" s="117"/>
      <c r="E1" s="117"/>
      <c r="F1" s="117"/>
      <c r="G1" s="117"/>
      <c r="H1" s="117"/>
      <c r="I1" s="117"/>
      <c r="J1" s="117"/>
      <c r="K1" s="117"/>
      <c r="L1" s="117"/>
      <c r="M1" s="77"/>
      <c r="N1" s="78"/>
      <c r="O1" s="79" t="s">
        <v>0</v>
      </c>
      <c r="P1" s="79" t="s">
        <v>1</v>
      </c>
      <c r="Q1" s="79" t="s">
        <v>2</v>
      </c>
    </row>
    <row r="2" spans="1:17" s="76" customFormat="1" x14ac:dyDescent="0.25">
      <c r="B2" s="117" t="s">
        <v>97</v>
      </c>
      <c r="C2" s="117"/>
      <c r="D2" s="117"/>
      <c r="E2" s="117"/>
      <c r="F2" s="117"/>
      <c r="G2" s="117"/>
      <c r="H2" s="117"/>
      <c r="I2" s="117"/>
      <c r="J2" s="117"/>
      <c r="K2" s="117"/>
      <c r="L2" s="117"/>
      <c r="M2" s="77"/>
      <c r="N2" s="78"/>
      <c r="O2" s="79"/>
      <c r="P2" s="79"/>
      <c r="Q2" s="80"/>
    </row>
    <row r="3" spans="1:17" s="76" customFormat="1" x14ac:dyDescent="0.25">
      <c r="B3" s="117" t="s">
        <v>98</v>
      </c>
      <c r="C3" s="117"/>
      <c r="D3" s="117"/>
      <c r="E3" s="117"/>
      <c r="F3" s="117"/>
      <c r="G3" s="117"/>
      <c r="H3" s="117"/>
      <c r="I3" s="117"/>
      <c r="J3" s="117"/>
      <c r="K3" s="117"/>
      <c r="L3" s="117"/>
      <c r="M3" s="77"/>
      <c r="N3" s="78" t="s">
        <v>3</v>
      </c>
      <c r="O3" s="79">
        <v>16</v>
      </c>
      <c r="P3" s="79">
        <v>17</v>
      </c>
      <c r="Q3" s="79">
        <v>17</v>
      </c>
    </row>
    <row r="4" spans="1:17" s="76" customFormat="1" x14ac:dyDescent="0.25">
      <c r="B4" s="117" t="s">
        <v>106</v>
      </c>
      <c r="C4" s="117"/>
      <c r="D4" s="117"/>
      <c r="E4" s="117"/>
      <c r="F4" s="117"/>
      <c r="G4" s="117"/>
      <c r="H4" s="117"/>
      <c r="I4" s="117"/>
      <c r="J4" s="117"/>
      <c r="K4" s="117"/>
      <c r="L4" s="117"/>
      <c r="M4" s="77"/>
      <c r="N4" s="78" t="s">
        <v>4</v>
      </c>
      <c r="O4" s="79">
        <v>30</v>
      </c>
      <c r="P4" s="79">
        <v>31</v>
      </c>
      <c r="Q4" s="79">
        <v>31</v>
      </c>
    </row>
    <row r="5" spans="1:17" x14ac:dyDescent="0.25">
      <c r="B5" s="13"/>
      <c r="C5" s="13"/>
      <c r="D5" s="13"/>
      <c r="E5" s="13"/>
      <c r="F5" s="13"/>
      <c r="G5" s="13"/>
      <c r="H5" s="13"/>
      <c r="I5" s="13"/>
      <c r="J5" s="13"/>
      <c r="K5" s="44"/>
      <c r="L5" s="44"/>
      <c r="M5" s="13"/>
      <c r="N5" s="14" t="s">
        <v>5</v>
      </c>
      <c r="O5" s="15">
        <v>30</v>
      </c>
      <c r="P5" s="15">
        <v>28</v>
      </c>
      <c r="Q5" s="15">
        <v>28</v>
      </c>
    </row>
    <row r="6" spans="1:17" ht="38.25" customHeight="1" x14ac:dyDescent="0.25">
      <c r="A6" s="51" t="s">
        <v>6</v>
      </c>
      <c r="B6" s="43" t="s">
        <v>7</v>
      </c>
      <c r="C6" s="50"/>
      <c r="D6" s="113" t="s">
        <v>91</v>
      </c>
      <c r="E6" s="113"/>
      <c r="F6" s="113"/>
      <c r="G6" s="113"/>
      <c r="I6" s="30" t="s">
        <v>8</v>
      </c>
      <c r="J6" s="17">
        <f>+P3</f>
        <v>17</v>
      </c>
      <c r="K6" s="30" t="s">
        <v>12</v>
      </c>
      <c r="L6" s="18">
        <f>+P4+P5+P6+P7+P8+P9+P10+P11+P12+P13+P14+P15</f>
        <v>365</v>
      </c>
      <c r="M6" s="13"/>
      <c r="N6" s="14" t="s">
        <v>9</v>
      </c>
      <c r="O6" s="15">
        <v>30</v>
      </c>
      <c r="P6" s="15">
        <v>31</v>
      </c>
      <c r="Q6" s="15">
        <v>31</v>
      </c>
    </row>
    <row r="7" spans="1:17" ht="38.25" customHeight="1" x14ac:dyDescent="0.25">
      <c r="A7" s="51" t="s">
        <v>10</v>
      </c>
      <c r="B7" s="98" t="s">
        <v>11</v>
      </c>
      <c r="C7" s="50"/>
      <c r="D7" s="113"/>
      <c r="E7" s="113"/>
      <c r="F7" s="113"/>
      <c r="G7" s="113"/>
      <c r="K7" s="13"/>
      <c r="L7" s="13"/>
      <c r="M7" s="13"/>
      <c r="N7" s="14" t="s">
        <v>13</v>
      </c>
      <c r="O7" s="15">
        <v>30</v>
      </c>
      <c r="P7" s="15">
        <v>30</v>
      </c>
      <c r="Q7" s="15">
        <v>30</v>
      </c>
    </row>
    <row r="8" spans="1:17" ht="38.25" customHeight="1" x14ac:dyDescent="0.25">
      <c r="A8" s="30" t="s">
        <v>14</v>
      </c>
      <c r="B8" s="43">
        <v>1</v>
      </c>
      <c r="C8" s="50"/>
      <c r="D8" s="113"/>
      <c r="E8" s="113"/>
      <c r="F8" s="113"/>
      <c r="G8" s="113"/>
      <c r="I8" s="20" t="s">
        <v>17</v>
      </c>
      <c r="J8" s="18">
        <f>+O3</f>
        <v>16</v>
      </c>
      <c r="K8" s="20" t="s">
        <v>18</v>
      </c>
      <c r="L8" s="18">
        <f>+O4+O5+O6+O7+O8+O9+O10+O11+O12+O13+O14+O15</f>
        <v>360</v>
      </c>
      <c r="M8" s="13"/>
      <c r="N8" s="14" t="s">
        <v>15</v>
      </c>
      <c r="O8" s="15">
        <v>30</v>
      </c>
      <c r="P8" s="15">
        <v>31</v>
      </c>
      <c r="Q8" s="15">
        <v>31</v>
      </c>
    </row>
    <row r="9" spans="1:17" ht="38.25" customHeight="1" x14ac:dyDescent="0.25">
      <c r="A9" s="30" t="s">
        <v>16</v>
      </c>
      <c r="B9" s="43">
        <v>60</v>
      </c>
      <c r="C9" s="50"/>
      <c r="D9" s="113"/>
      <c r="E9" s="113"/>
      <c r="F9" s="113"/>
      <c r="G9" s="113"/>
      <c r="I9" s="20" t="s">
        <v>20</v>
      </c>
      <c r="J9" s="18">
        <f>+P3</f>
        <v>17</v>
      </c>
      <c r="K9" s="20" t="s">
        <v>21</v>
      </c>
      <c r="L9" s="18">
        <f>+P4+P5+P6+P7+P8+P9+P10+P11+P12+P13+P14+P15</f>
        <v>365</v>
      </c>
      <c r="N9" s="14" t="s">
        <v>19</v>
      </c>
      <c r="O9" s="15">
        <v>30</v>
      </c>
      <c r="P9" s="15">
        <v>30</v>
      </c>
      <c r="Q9" s="15">
        <v>30</v>
      </c>
    </row>
    <row r="10" spans="1:17" ht="38.25" customHeight="1" x14ac:dyDescent="0.25">
      <c r="A10" s="53"/>
      <c r="B10" s="50"/>
      <c r="D10" s="113" t="s">
        <v>89</v>
      </c>
      <c r="E10" s="113"/>
      <c r="F10" s="113"/>
      <c r="G10" s="113"/>
      <c r="I10" s="54" t="s">
        <v>23</v>
      </c>
      <c r="J10" s="18">
        <f>+Q3</f>
        <v>17</v>
      </c>
      <c r="K10" s="17" t="s">
        <v>24</v>
      </c>
      <c r="L10" s="18">
        <f>+P4+P5+P6+P7+P8+P9+P10+P11+P12+P13+P14+P15</f>
        <v>365</v>
      </c>
      <c r="N10" s="14" t="s">
        <v>22</v>
      </c>
      <c r="O10" s="15">
        <v>30</v>
      </c>
      <c r="P10" s="15">
        <v>31</v>
      </c>
      <c r="Q10" s="15">
        <v>31</v>
      </c>
    </row>
    <row r="11" spans="1:17" x14ac:dyDescent="0.25">
      <c r="B11" s="50"/>
      <c r="C11" s="53"/>
      <c r="N11" s="14" t="s">
        <v>25</v>
      </c>
      <c r="O11" s="15">
        <v>30</v>
      </c>
      <c r="P11" s="15">
        <v>31</v>
      </c>
      <c r="Q11" s="15">
        <v>31</v>
      </c>
    </row>
    <row r="12" spans="1:17" x14ac:dyDescent="0.25">
      <c r="B12" s="53"/>
      <c r="C12" s="55"/>
      <c r="D12" s="13"/>
      <c r="E12" s="13"/>
      <c r="F12" s="21"/>
      <c r="G12" s="21"/>
      <c r="H12" s="21"/>
      <c r="I12" s="21"/>
      <c r="J12" s="21"/>
      <c r="K12" s="21"/>
      <c r="L12" s="21"/>
      <c r="M12" s="21"/>
      <c r="N12" s="14" t="s">
        <v>26</v>
      </c>
      <c r="O12" s="15">
        <v>30</v>
      </c>
      <c r="P12" s="15">
        <v>30</v>
      </c>
      <c r="Q12" s="15">
        <v>30</v>
      </c>
    </row>
    <row r="13" spans="1:17" x14ac:dyDescent="0.25">
      <c r="B13" s="31"/>
      <c r="C13" s="31"/>
      <c r="D13" s="31"/>
      <c r="E13" s="31"/>
      <c r="F13" s="104" t="s">
        <v>27</v>
      </c>
      <c r="G13" s="104"/>
      <c r="H13" s="104" t="s">
        <v>28</v>
      </c>
      <c r="I13" s="104"/>
      <c r="J13" s="32"/>
      <c r="K13" s="104" t="s">
        <v>109</v>
      </c>
      <c r="L13" s="104"/>
      <c r="M13" s="31"/>
      <c r="N13" s="14" t="s">
        <v>29</v>
      </c>
      <c r="O13" s="15">
        <v>30</v>
      </c>
      <c r="P13" s="15">
        <v>31</v>
      </c>
      <c r="Q13" s="15">
        <v>31</v>
      </c>
    </row>
    <row r="14" spans="1:17" ht="63" x14ac:dyDescent="0.25">
      <c r="A14" s="71" t="s">
        <v>30</v>
      </c>
      <c r="B14" s="71" t="s">
        <v>31</v>
      </c>
      <c r="C14" s="72" t="s">
        <v>32</v>
      </c>
      <c r="D14" s="109" t="s">
        <v>33</v>
      </c>
      <c r="E14" s="110"/>
      <c r="F14" s="71" t="s">
        <v>34</v>
      </c>
      <c r="G14" s="71" t="s">
        <v>35</v>
      </c>
      <c r="H14" s="71" t="s">
        <v>36</v>
      </c>
      <c r="I14" s="71" t="s">
        <v>35</v>
      </c>
      <c r="J14" s="74" t="s">
        <v>37</v>
      </c>
      <c r="K14" s="71" t="s">
        <v>107</v>
      </c>
      <c r="L14" s="71" t="s">
        <v>108</v>
      </c>
      <c r="M14" s="22"/>
      <c r="N14" s="14" t="s">
        <v>38</v>
      </c>
      <c r="O14" s="15">
        <v>30</v>
      </c>
      <c r="P14" s="15">
        <v>30</v>
      </c>
      <c r="Q14" s="15">
        <v>30</v>
      </c>
    </row>
    <row r="15" spans="1:17" x14ac:dyDescent="0.25">
      <c r="A15" s="115" t="s">
        <v>39</v>
      </c>
      <c r="B15" s="12" t="s">
        <v>40</v>
      </c>
      <c r="C15" s="23">
        <v>1</v>
      </c>
      <c r="D15" s="111" t="s">
        <v>86</v>
      </c>
      <c r="E15" s="111"/>
      <c r="F15" s="12">
        <v>4563000</v>
      </c>
      <c r="G15" s="4">
        <f t="shared" ref="G15:G29" si="0">+ROUND(((F15*C15)/30)*$J$8,0)</f>
        <v>2433600</v>
      </c>
      <c r="H15" s="4">
        <v>4699890</v>
      </c>
      <c r="I15" s="4">
        <f t="shared" ref="I15:I29" si="1">+ROUND(((H15*C15)/30)*$L$8,0)</f>
        <v>56398680</v>
      </c>
      <c r="J15" s="4">
        <f>+G15+I15</f>
        <v>58832280</v>
      </c>
      <c r="K15" s="4"/>
      <c r="L15" s="4"/>
      <c r="M15" s="3"/>
      <c r="N15" s="14" t="s">
        <v>3</v>
      </c>
      <c r="O15" s="15">
        <v>30</v>
      </c>
      <c r="P15" s="15">
        <v>31</v>
      </c>
      <c r="Q15" s="15">
        <v>31</v>
      </c>
    </row>
    <row r="16" spans="1:17" x14ac:dyDescent="0.25">
      <c r="A16" s="115"/>
      <c r="B16" s="12" t="s">
        <v>41</v>
      </c>
      <c r="C16" s="23">
        <v>1</v>
      </c>
      <c r="D16" s="111" t="s">
        <v>86</v>
      </c>
      <c r="E16" s="111"/>
      <c r="F16" s="12">
        <v>3911000</v>
      </c>
      <c r="G16" s="4">
        <f t="shared" si="0"/>
        <v>2085867</v>
      </c>
      <c r="H16" s="4">
        <v>4028330</v>
      </c>
      <c r="I16" s="4">
        <f t="shared" si="1"/>
        <v>48339960</v>
      </c>
      <c r="J16" s="4">
        <f t="shared" ref="J16:J37" si="2">+G16+I16</f>
        <v>50425827</v>
      </c>
      <c r="K16" s="4"/>
      <c r="L16" s="4"/>
      <c r="M16" s="3"/>
      <c r="N16" s="14"/>
      <c r="O16" s="15">
        <f>SUM(O3:O15)</f>
        <v>376</v>
      </c>
      <c r="P16" s="15">
        <f>SUM(P3:P15)</f>
        <v>382</v>
      </c>
      <c r="Q16" s="15">
        <f>SUM(Q3:Q15)</f>
        <v>382</v>
      </c>
    </row>
    <row r="17" spans="1:17" x14ac:dyDescent="0.25">
      <c r="A17" s="115"/>
      <c r="B17" s="12" t="s">
        <v>42</v>
      </c>
      <c r="C17" s="23">
        <v>1</v>
      </c>
      <c r="D17" s="111" t="s">
        <v>86</v>
      </c>
      <c r="E17" s="111"/>
      <c r="F17" s="12">
        <v>3911000</v>
      </c>
      <c r="G17" s="4">
        <f t="shared" si="0"/>
        <v>2085867</v>
      </c>
      <c r="H17" s="4">
        <v>4028330</v>
      </c>
      <c r="I17" s="4">
        <f t="shared" si="1"/>
        <v>48339960</v>
      </c>
      <c r="J17" s="4">
        <f t="shared" si="2"/>
        <v>50425827</v>
      </c>
      <c r="K17" s="4"/>
      <c r="L17" s="4"/>
      <c r="M17" s="3"/>
      <c r="N17" s="14"/>
      <c r="O17" s="14"/>
      <c r="P17" s="14"/>
      <c r="Q17" s="14"/>
    </row>
    <row r="18" spans="1:17" x14ac:dyDescent="0.25">
      <c r="A18" s="115"/>
      <c r="B18" s="12" t="s">
        <v>43</v>
      </c>
      <c r="C18" s="23">
        <v>1</v>
      </c>
      <c r="D18" s="111" t="s">
        <v>86</v>
      </c>
      <c r="E18" s="111"/>
      <c r="F18" s="12">
        <v>3911000</v>
      </c>
      <c r="G18" s="4">
        <f t="shared" si="0"/>
        <v>2085867</v>
      </c>
      <c r="H18" s="4">
        <v>4028330</v>
      </c>
      <c r="I18" s="4">
        <f t="shared" si="1"/>
        <v>48339960</v>
      </c>
      <c r="J18" s="4">
        <f t="shared" si="2"/>
        <v>50425827</v>
      </c>
      <c r="K18" s="4"/>
      <c r="L18" s="4"/>
      <c r="M18" s="3"/>
      <c r="O18" s="1"/>
      <c r="P18" s="1"/>
      <c r="Q18" s="1"/>
    </row>
    <row r="19" spans="1:17" x14ac:dyDescent="0.25">
      <c r="A19" s="115"/>
      <c r="B19" s="12" t="s">
        <v>44</v>
      </c>
      <c r="C19" s="23">
        <v>1</v>
      </c>
      <c r="D19" s="111" t="s">
        <v>86</v>
      </c>
      <c r="E19" s="111"/>
      <c r="F19" s="12">
        <v>3911000</v>
      </c>
      <c r="G19" s="4">
        <f t="shared" si="0"/>
        <v>2085867</v>
      </c>
      <c r="H19" s="4">
        <v>4028330</v>
      </c>
      <c r="I19" s="4">
        <f t="shared" si="1"/>
        <v>48339960</v>
      </c>
      <c r="J19" s="4">
        <f t="shared" si="2"/>
        <v>50425827</v>
      </c>
      <c r="K19" s="4"/>
      <c r="L19" s="4"/>
      <c r="M19" s="3"/>
      <c r="N19" s="2"/>
      <c r="P19" s="6"/>
    </row>
    <row r="20" spans="1:17" x14ac:dyDescent="0.25">
      <c r="A20" s="115"/>
      <c r="B20" s="12" t="s">
        <v>45</v>
      </c>
      <c r="C20" s="23">
        <v>1</v>
      </c>
      <c r="D20" s="111" t="s">
        <v>86</v>
      </c>
      <c r="E20" s="111"/>
      <c r="F20" s="12">
        <v>3911000</v>
      </c>
      <c r="G20" s="4">
        <f t="shared" si="0"/>
        <v>2085867</v>
      </c>
      <c r="H20" s="4">
        <v>4028330</v>
      </c>
      <c r="I20" s="4">
        <f t="shared" si="1"/>
        <v>48339960</v>
      </c>
      <c r="J20" s="4">
        <f t="shared" si="2"/>
        <v>50425827</v>
      </c>
      <c r="K20" s="4"/>
      <c r="L20" s="4"/>
      <c r="M20" s="3"/>
      <c r="N20" s="2"/>
      <c r="P20" s="6"/>
    </row>
    <row r="21" spans="1:17" x14ac:dyDescent="0.25">
      <c r="A21" s="115"/>
      <c r="B21" s="12" t="s">
        <v>46</v>
      </c>
      <c r="C21" s="23">
        <v>1</v>
      </c>
      <c r="D21" s="111" t="s">
        <v>86</v>
      </c>
      <c r="E21" s="111"/>
      <c r="F21" s="12">
        <v>3911000</v>
      </c>
      <c r="G21" s="4">
        <f t="shared" si="0"/>
        <v>2085867</v>
      </c>
      <c r="H21" s="4">
        <v>4028330</v>
      </c>
      <c r="I21" s="4">
        <f t="shared" si="1"/>
        <v>48339960</v>
      </c>
      <c r="J21" s="4">
        <f t="shared" si="2"/>
        <v>50425827</v>
      </c>
      <c r="K21" s="4"/>
      <c r="L21" s="4"/>
      <c r="M21" s="3"/>
      <c r="N21" s="2"/>
      <c r="P21" s="6"/>
    </row>
    <row r="22" spans="1:17" x14ac:dyDescent="0.25">
      <c r="A22" s="115"/>
      <c r="B22" s="12" t="s">
        <v>47</v>
      </c>
      <c r="C22" s="23">
        <v>1</v>
      </c>
      <c r="D22" s="111" t="s">
        <v>86</v>
      </c>
      <c r="E22" s="111"/>
      <c r="F22" s="12">
        <v>3911000</v>
      </c>
      <c r="G22" s="4">
        <f t="shared" si="0"/>
        <v>2085867</v>
      </c>
      <c r="H22" s="4">
        <v>4028330</v>
      </c>
      <c r="I22" s="4">
        <f t="shared" si="1"/>
        <v>48339960</v>
      </c>
      <c r="J22" s="4">
        <f t="shared" si="2"/>
        <v>50425827</v>
      </c>
      <c r="K22" s="4"/>
      <c r="L22" s="4"/>
      <c r="M22" s="3"/>
      <c r="N22" s="2"/>
      <c r="P22" s="6"/>
    </row>
    <row r="23" spans="1:17" x14ac:dyDescent="0.25">
      <c r="A23" s="115"/>
      <c r="B23" s="12" t="s">
        <v>48</v>
      </c>
      <c r="C23" s="23">
        <v>1</v>
      </c>
      <c r="D23" s="111" t="s">
        <v>86</v>
      </c>
      <c r="E23" s="111"/>
      <c r="F23" s="12">
        <v>2174000</v>
      </c>
      <c r="G23" s="4">
        <f t="shared" si="0"/>
        <v>1159467</v>
      </c>
      <c r="H23" s="4">
        <v>2239220</v>
      </c>
      <c r="I23" s="4">
        <f t="shared" si="1"/>
        <v>26870640</v>
      </c>
      <c r="J23" s="4">
        <f t="shared" si="2"/>
        <v>28030107</v>
      </c>
      <c r="K23" s="4"/>
      <c r="L23" s="4"/>
      <c r="M23" s="3"/>
      <c r="N23" s="2"/>
      <c r="P23" s="6"/>
    </row>
    <row r="24" spans="1:17" x14ac:dyDescent="0.25">
      <c r="A24" s="115"/>
      <c r="B24" s="12" t="s">
        <v>49</v>
      </c>
      <c r="C24" s="23">
        <v>2</v>
      </c>
      <c r="D24" s="111" t="s">
        <v>86</v>
      </c>
      <c r="E24" s="111"/>
      <c r="F24" s="12">
        <v>2174000</v>
      </c>
      <c r="G24" s="4">
        <f t="shared" si="0"/>
        <v>2318933</v>
      </c>
      <c r="H24" s="4">
        <v>2239220</v>
      </c>
      <c r="I24" s="4">
        <f t="shared" si="1"/>
        <v>53741280</v>
      </c>
      <c r="J24" s="4">
        <f t="shared" si="2"/>
        <v>56060213</v>
      </c>
      <c r="K24" s="4"/>
      <c r="L24" s="4"/>
      <c r="M24" s="3"/>
      <c r="N24" s="2"/>
      <c r="P24" s="6"/>
    </row>
    <row r="25" spans="1:17" x14ac:dyDescent="0.25">
      <c r="A25" s="115"/>
      <c r="B25" s="12" t="s">
        <v>50</v>
      </c>
      <c r="C25" s="23">
        <v>22</v>
      </c>
      <c r="D25" s="111" t="s">
        <v>86</v>
      </c>
      <c r="E25" s="111"/>
      <c r="F25" s="12">
        <v>2206000</v>
      </c>
      <c r="G25" s="4">
        <f t="shared" si="0"/>
        <v>25883733</v>
      </c>
      <c r="H25" s="4">
        <v>2272180</v>
      </c>
      <c r="I25" s="4">
        <f t="shared" si="1"/>
        <v>599855520</v>
      </c>
      <c r="J25" s="4">
        <f t="shared" si="2"/>
        <v>625739253</v>
      </c>
      <c r="K25" s="4"/>
      <c r="L25" s="4"/>
      <c r="M25" s="3"/>
      <c r="N25" s="2"/>
      <c r="P25" s="6"/>
    </row>
    <row r="26" spans="1:17" x14ac:dyDescent="0.25">
      <c r="A26" s="115"/>
      <c r="B26" s="12" t="s">
        <v>51</v>
      </c>
      <c r="C26" s="23">
        <v>1</v>
      </c>
      <c r="D26" s="111" t="s">
        <v>86</v>
      </c>
      <c r="E26" s="111"/>
      <c r="F26" s="12">
        <v>2174000</v>
      </c>
      <c r="G26" s="4">
        <f t="shared" si="0"/>
        <v>1159467</v>
      </c>
      <c r="H26" s="4">
        <v>2239220</v>
      </c>
      <c r="I26" s="4">
        <f t="shared" si="1"/>
        <v>26870640</v>
      </c>
      <c r="J26" s="4">
        <f t="shared" si="2"/>
        <v>28030107</v>
      </c>
      <c r="K26" s="4"/>
      <c r="L26" s="4"/>
      <c r="M26" s="3"/>
      <c r="N26" s="2"/>
      <c r="P26" s="6"/>
    </row>
    <row r="27" spans="1:17" x14ac:dyDescent="0.25">
      <c r="A27" s="115"/>
      <c r="B27" s="12" t="s">
        <v>52</v>
      </c>
      <c r="C27" s="23">
        <v>1</v>
      </c>
      <c r="D27" s="111" t="s">
        <v>86</v>
      </c>
      <c r="E27" s="111"/>
      <c r="F27" s="12">
        <v>2174000</v>
      </c>
      <c r="G27" s="4">
        <f t="shared" si="0"/>
        <v>1159467</v>
      </c>
      <c r="H27" s="4">
        <v>2239220</v>
      </c>
      <c r="I27" s="4">
        <f t="shared" si="1"/>
        <v>26870640</v>
      </c>
      <c r="J27" s="4">
        <f t="shared" si="2"/>
        <v>28030107</v>
      </c>
      <c r="K27" s="4"/>
      <c r="L27" s="4"/>
      <c r="M27" s="3"/>
      <c r="N27" s="2"/>
      <c r="P27" s="6"/>
    </row>
    <row r="28" spans="1:17" x14ac:dyDescent="0.25">
      <c r="A28" s="115"/>
      <c r="B28" s="12" t="s">
        <v>53</v>
      </c>
      <c r="C28" s="23">
        <v>3</v>
      </c>
      <c r="D28" s="111" t="s">
        <v>86</v>
      </c>
      <c r="E28" s="111"/>
      <c r="F28" s="12">
        <v>1850000</v>
      </c>
      <c r="G28" s="4">
        <f t="shared" si="0"/>
        <v>2960000</v>
      </c>
      <c r="H28" s="4">
        <v>1905500</v>
      </c>
      <c r="I28" s="4">
        <f t="shared" si="1"/>
        <v>68598000</v>
      </c>
      <c r="J28" s="4">
        <f t="shared" si="2"/>
        <v>71558000</v>
      </c>
      <c r="K28" s="4"/>
      <c r="L28" s="4"/>
      <c r="M28" s="3"/>
      <c r="N28" s="2"/>
      <c r="P28" s="6"/>
    </row>
    <row r="29" spans="1:17" x14ac:dyDescent="0.25">
      <c r="A29" s="115"/>
      <c r="B29" s="12" t="s">
        <v>54</v>
      </c>
      <c r="C29" s="23">
        <v>4</v>
      </c>
      <c r="D29" s="111" t="s">
        <v>86</v>
      </c>
      <c r="E29" s="111"/>
      <c r="F29" s="12">
        <v>1850000</v>
      </c>
      <c r="G29" s="4">
        <f t="shared" si="0"/>
        <v>3946667</v>
      </c>
      <c r="H29" s="4">
        <v>1905500</v>
      </c>
      <c r="I29" s="4">
        <f t="shared" si="1"/>
        <v>91464000</v>
      </c>
      <c r="J29" s="4">
        <f t="shared" si="2"/>
        <v>95410667</v>
      </c>
      <c r="K29" s="4"/>
      <c r="L29" s="4"/>
      <c r="M29" s="3"/>
      <c r="N29" s="2"/>
      <c r="P29" s="6"/>
    </row>
    <row r="30" spans="1:17" x14ac:dyDescent="0.25">
      <c r="A30" s="115"/>
      <c r="B30" s="112" t="s">
        <v>92</v>
      </c>
      <c r="C30" s="112"/>
      <c r="D30" s="24" t="s">
        <v>86</v>
      </c>
      <c r="E30" s="61" t="s">
        <v>101</v>
      </c>
      <c r="F30" s="12">
        <v>434051</v>
      </c>
      <c r="G30" s="4">
        <f>+ROUND(((F30*$B$9)/30)*$J$8,0)</f>
        <v>13889632</v>
      </c>
      <c r="H30" s="4">
        <v>434051</v>
      </c>
      <c r="I30" s="4">
        <f>+ROUND(((H30*$B$9)/30)*$L$8,0)</f>
        <v>312516720</v>
      </c>
      <c r="J30" s="4">
        <f t="shared" si="2"/>
        <v>326406352</v>
      </c>
      <c r="K30" s="49"/>
      <c r="L30" s="49"/>
      <c r="M30" s="3"/>
      <c r="N30" s="2"/>
      <c r="P30" s="6"/>
    </row>
    <row r="31" spans="1:17" ht="34.5" customHeight="1" x14ac:dyDescent="0.25">
      <c r="A31" s="115"/>
      <c r="B31" s="112" t="s">
        <v>111</v>
      </c>
      <c r="C31" s="112"/>
      <c r="D31" s="24" t="s">
        <v>86</v>
      </c>
      <c r="E31" s="24" t="s">
        <v>56</v>
      </c>
      <c r="F31" s="12">
        <v>2946906</v>
      </c>
      <c r="G31" s="4">
        <f t="shared" ref="G31:G37" si="3">+ROUND((F31/30)*$J$8,0)</f>
        <v>1571683</v>
      </c>
      <c r="H31" s="4">
        <v>2946906</v>
      </c>
      <c r="I31" s="4">
        <f t="shared" ref="I31:I37" si="4">+ROUND((H31/30)*$L$8,0)</f>
        <v>35362872</v>
      </c>
      <c r="J31" s="4">
        <f t="shared" si="2"/>
        <v>36934555</v>
      </c>
      <c r="K31" s="49"/>
      <c r="L31" s="49"/>
      <c r="M31" s="3"/>
      <c r="N31" s="2"/>
      <c r="P31" s="6"/>
    </row>
    <row r="32" spans="1:17" ht="30.75" customHeight="1" x14ac:dyDescent="0.25">
      <c r="A32" s="115"/>
      <c r="B32" s="112" t="s">
        <v>93</v>
      </c>
      <c r="C32" s="112"/>
      <c r="D32" s="24" t="s">
        <v>86</v>
      </c>
      <c r="E32" s="24" t="s">
        <v>56</v>
      </c>
      <c r="F32" s="12">
        <v>169864</v>
      </c>
      <c r="G32" s="4">
        <f t="shared" si="3"/>
        <v>90594</v>
      </c>
      <c r="H32" s="4">
        <v>169864</v>
      </c>
      <c r="I32" s="4">
        <f t="shared" si="4"/>
        <v>2038368</v>
      </c>
      <c r="J32" s="4">
        <f t="shared" si="2"/>
        <v>2128962</v>
      </c>
      <c r="K32" s="49"/>
      <c r="L32" s="49"/>
      <c r="M32" s="3"/>
      <c r="N32" s="2"/>
      <c r="P32" s="6"/>
    </row>
    <row r="33" spans="1:18" x14ac:dyDescent="0.25">
      <c r="A33" s="115"/>
      <c r="B33" s="112" t="s">
        <v>58</v>
      </c>
      <c r="C33" s="112"/>
      <c r="D33" s="24" t="s">
        <v>86</v>
      </c>
      <c r="E33" s="24" t="s">
        <v>56</v>
      </c>
      <c r="F33" s="12">
        <v>11513018</v>
      </c>
      <c r="G33" s="4">
        <f t="shared" si="3"/>
        <v>6140276</v>
      </c>
      <c r="H33" s="4">
        <v>11513018</v>
      </c>
      <c r="I33" s="4">
        <f t="shared" si="4"/>
        <v>138156216</v>
      </c>
      <c r="J33" s="4">
        <f t="shared" si="2"/>
        <v>144296492</v>
      </c>
      <c r="K33" s="49"/>
      <c r="L33" s="49"/>
      <c r="M33" s="3"/>
      <c r="N33" s="2"/>
      <c r="P33" s="6"/>
    </row>
    <row r="34" spans="1:18" ht="30.75" customHeight="1" x14ac:dyDescent="0.25">
      <c r="A34" s="115"/>
      <c r="B34" s="112" t="s">
        <v>112</v>
      </c>
      <c r="C34" s="112"/>
      <c r="D34" s="24" t="s">
        <v>86</v>
      </c>
      <c r="E34" s="24" t="s">
        <v>56</v>
      </c>
      <c r="F34" s="12">
        <v>6990540</v>
      </c>
      <c r="G34" s="4">
        <f t="shared" si="3"/>
        <v>3728288</v>
      </c>
      <c r="H34" s="4">
        <v>6990540</v>
      </c>
      <c r="I34" s="4">
        <f t="shared" si="4"/>
        <v>83886480</v>
      </c>
      <c r="J34" s="4">
        <f t="shared" si="2"/>
        <v>87614768</v>
      </c>
      <c r="K34" s="49"/>
      <c r="L34" s="49"/>
      <c r="M34" s="3"/>
      <c r="N34" s="2"/>
      <c r="P34" s="6"/>
    </row>
    <row r="35" spans="1:18" x14ac:dyDescent="0.25">
      <c r="A35" s="115"/>
      <c r="B35" s="112" t="s">
        <v>59</v>
      </c>
      <c r="C35" s="112"/>
      <c r="D35" s="24" t="s">
        <v>86</v>
      </c>
      <c r="E35" s="24" t="s">
        <v>56</v>
      </c>
      <c r="F35" s="12">
        <v>17492056</v>
      </c>
      <c r="G35" s="4">
        <f t="shared" si="3"/>
        <v>9329097</v>
      </c>
      <c r="H35" s="4">
        <v>17492056</v>
      </c>
      <c r="I35" s="4">
        <f t="shared" si="4"/>
        <v>209904672</v>
      </c>
      <c r="J35" s="4">
        <f t="shared" si="2"/>
        <v>219233769</v>
      </c>
      <c r="K35" s="49"/>
      <c r="L35" s="49"/>
      <c r="M35" s="3"/>
      <c r="N35" s="2"/>
      <c r="P35" s="6"/>
    </row>
    <row r="36" spans="1:18" x14ac:dyDescent="0.25">
      <c r="A36" s="115"/>
      <c r="B36" s="120" t="s">
        <v>60</v>
      </c>
      <c r="C36" s="120"/>
      <c r="D36" s="24" t="s">
        <v>86</v>
      </c>
      <c r="E36" s="24" t="s">
        <v>56</v>
      </c>
      <c r="F36" s="12">
        <v>9504000</v>
      </c>
      <c r="G36" s="4">
        <f t="shared" si="3"/>
        <v>5068800</v>
      </c>
      <c r="H36" s="4">
        <v>10454400</v>
      </c>
      <c r="I36" s="4">
        <f t="shared" si="4"/>
        <v>125452800</v>
      </c>
      <c r="J36" s="4">
        <f t="shared" si="2"/>
        <v>130521600</v>
      </c>
      <c r="K36" s="4"/>
      <c r="L36" s="4"/>
      <c r="M36" s="3"/>
      <c r="N36" s="2"/>
      <c r="P36" s="6"/>
    </row>
    <row r="37" spans="1:18" x14ac:dyDescent="0.25">
      <c r="A37" s="115"/>
      <c r="B37" s="120" t="s">
        <v>61</v>
      </c>
      <c r="C37" s="120"/>
      <c r="D37" s="24" t="s">
        <v>86</v>
      </c>
      <c r="E37" s="24" t="s">
        <v>56</v>
      </c>
      <c r="F37" s="12">
        <v>1755383</v>
      </c>
      <c r="G37" s="4">
        <f t="shared" si="3"/>
        <v>936204</v>
      </c>
      <c r="H37" s="4">
        <v>1755383</v>
      </c>
      <c r="I37" s="4">
        <f t="shared" si="4"/>
        <v>21064596</v>
      </c>
      <c r="J37" s="4">
        <f t="shared" si="2"/>
        <v>22000800</v>
      </c>
      <c r="K37" s="49"/>
      <c r="L37" s="49"/>
      <c r="M37" s="3"/>
      <c r="N37" s="2"/>
      <c r="P37" s="6"/>
    </row>
    <row r="38" spans="1:18" x14ac:dyDescent="0.25">
      <c r="A38" s="115"/>
      <c r="B38" s="119" t="s">
        <v>62</v>
      </c>
      <c r="C38" s="119"/>
      <c r="D38" s="119"/>
      <c r="E38" s="119"/>
      <c r="F38" s="45">
        <f>SUM(F15:F37)</f>
        <v>97347818</v>
      </c>
      <c r="G38" s="45">
        <f t="shared" ref="G38:H38" si="5">SUM(G15:G37)</f>
        <v>96376977</v>
      </c>
      <c r="H38" s="45">
        <f t="shared" si="5"/>
        <v>99694478</v>
      </c>
      <c r="I38" s="45">
        <f>SUM(I15:I37)</f>
        <v>2217431844</v>
      </c>
      <c r="J38" s="45">
        <f>SUM(J15:J37)</f>
        <v>2313808821</v>
      </c>
      <c r="K38" s="45">
        <f>SUM(K15:K37)</f>
        <v>0</v>
      </c>
      <c r="L38" s="45">
        <f>SUM(L15:L37)</f>
        <v>0</v>
      </c>
      <c r="M38" s="3"/>
      <c r="N38" s="2"/>
    </row>
    <row r="39" spans="1:18" ht="31.5" x14ac:dyDescent="0.25">
      <c r="A39" s="115" t="s">
        <v>63</v>
      </c>
      <c r="B39" s="116" t="s">
        <v>64</v>
      </c>
      <c r="C39" s="116"/>
      <c r="D39" s="10" t="s">
        <v>65</v>
      </c>
      <c r="E39" s="10" t="s">
        <v>105</v>
      </c>
      <c r="F39" s="12">
        <v>1249440</v>
      </c>
      <c r="G39" s="4">
        <f>+ROUND(F39*$J$9,0)</f>
        <v>21240480</v>
      </c>
      <c r="H39" s="4">
        <v>1249440</v>
      </c>
      <c r="I39" s="4">
        <f>+ROUND(H39*$L$9,0)</f>
        <v>456045600</v>
      </c>
      <c r="J39" s="4">
        <f>+G39+I39</f>
        <v>477286080</v>
      </c>
      <c r="K39" s="49"/>
      <c r="L39" s="49"/>
      <c r="M39" s="3"/>
      <c r="N39" s="37"/>
      <c r="O39" s="8"/>
      <c r="R39" s="2"/>
    </row>
    <row r="40" spans="1:18" ht="31.5" x14ac:dyDescent="0.25">
      <c r="A40" s="115"/>
      <c r="B40" s="116" t="s">
        <v>94</v>
      </c>
      <c r="C40" s="116"/>
      <c r="D40" s="10" t="s">
        <v>86</v>
      </c>
      <c r="E40" s="10" t="s">
        <v>87</v>
      </c>
      <c r="F40" s="12">
        <v>5908800</v>
      </c>
      <c r="G40" s="4">
        <f>+ROUND((F40/30)*$J$9,0)</f>
        <v>3348320</v>
      </c>
      <c r="H40" s="4">
        <v>5908800</v>
      </c>
      <c r="I40" s="4">
        <f>+ROUND((H40/30)*$L$9,0)</f>
        <v>71890400</v>
      </c>
      <c r="J40" s="4">
        <f>+G40+I40</f>
        <v>75238720</v>
      </c>
      <c r="K40" s="49"/>
      <c r="L40" s="49"/>
      <c r="M40" s="3"/>
      <c r="N40" s="2"/>
    </row>
    <row r="41" spans="1:18" ht="31.5" x14ac:dyDescent="0.25">
      <c r="A41" s="115"/>
      <c r="B41" s="107" t="s">
        <v>113</v>
      </c>
      <c r="C41" s="108"/>
      <c r="D41" s="10" t="s">
        <v>86</v>
      </c>
      <c r="E41" s="10" t="s">
        <v>87</v>
      </c>
      <c r="F41" s="12">
        <v>7011570</v>
      </c>
      <c r="G41" s="4">
        <f>+ROUND((F41/30)*$J$10,0)</f>
        <v>3973223</v>
      </c>
      <c r="H41" s="4">
        <v>7011570</v>
      </c>
      <c r="I41" s="4">
        <f>+ROUND((H41/30)*$L$10,0)</f>
        <v>85307435</v>
      </c>
      <c r="J41" s="4">
        <f>+G41+I41</f>
        <v>89280658</v>
      </c>
      <c r="K41" s="49"/>
      <c r="L41" s="49"/>
      <c r="M41" s="3"/>
      <c r="N41" s="2"/>
    </row>
    <row r="42" spans="1:18" x14ac:dyDescent="0.25">
      <c r="A42" s="115"/>
      <c r="B42" s="119" t="s">
        <v>67</v>
      </c>
      <c r="C42" s="119"/>
      <c r="D42" s="119"/>
      <c r="E42" s="119"/>
      <c r="F42" s="46">
        <f t="shared" ref="F42:L42" si="6">SUM(F39:F41)</f>
        <v>14169810</v>
      </c>
      <c r="G42" s="46">
        <f t="shared" si="6"/>
        <v>28562023</v>
      </c>
      <c r="H42" s="46">
        <f t="shared" si="6"/>
        <v>14169810</v>
      </c>
      <c r="I42" s="46">
        <f t="shared" si="6"/>
        <v>613243435</v>
      </c>
      <c r="J42" s="46">
        <f t="shared" si="6"/>
        <v>641805458</v>
      </c>
      <c r="K42" s="46">
        <f t="shared" si="6"/>
        <v>0</v>
      </c>
      <c r="L42" s="46">
        <f t="shared" si="6"/>
        <v>0</v>
      </c>
      <c r="M42" s="27"/>
      <c r="N42" s="2"/>
    </row>
    <row r="43" spans="1:18" ht="31.5" x14ac:dyDescent="0.25">
      <c r="A43" s="115" t="s">
        <v>68</v>
      </c>
      <c r="B43" s="47" t="s">
        <v>69</v>
      </c>
      <c r="C43" s="28">
        <v>7</v>
      </c>
      <c r="D43" s="10" t="s">
        <v>65</v>
      </c>
      <c r="E43" s="10" t="s">
        <v>104</v>
      </c>
      <c r="F43" s="12">
        <v>4046</v>
      </c>
      <c r="G43" s="4">
        <f>+ROUND(F43*C43*J9,0)</f>
        <v>481474</v>
      </c>
      <c r="H43" s="4">
        <v>4046</v>
      </c>
      <c r="I43" s="4">
        <f>+ROUND(H43*C43*L9,0)</f>
        <v>10337530</v>
      </c>
      <c r="J43" s="4">
        <f>+G43+I43</f>
        <v>10819004</v>
      </c>
      <c r="K43" s="4"/>
      <c r="L43" s="4"/>
      <c r="M43" s="3"/>
      <c r="N43" s="2"/>
    </row>
    <row r="44" spans="1:18" ht="15.75" customHeight="1" x14ac:dyDescent="0.25">
      <c r="A44" s="115"/>
      <c r="B44" s="107" t="s">
        <v>70</v>
      </c>
      <c r="C44" s="121"/>
      <c r="D44" s="10" t="s">
        <v>88</v>
      </c>
      <c r="E44" s="10" t="s">
        <v>71</v>
      </c>
      <c r="F44" s="12">
        <v>5543580</v>
      </c>
      <c r="G44" s="4">
        <f>+ROUND((F44/30)*$J$10,0)</f>
        <v>3141362</v>
      </c>
      <c r="H44" s="4">
        <v>5543580</v>
      </c>
      <c r="I44" s="4">
        <f>+ROUND((H44/30)*$L$10,0)</f>
        <v>67446890</v>
      </c>
      <c r="J44" s="4">
        <f t="shared" ref="J44:J53" si="7">+G44+I44</f>
        <v>70588252</v>
      </c>
      <c r="K44" s="4"/>
      <c r="L44" s="4"/>
      <c r="M44" s="3"/>
      <c r="N44" s="2"/>
    </row>
    <row r="45" spans="1:18" ht="31.5" x14ac:dyDescent="0.25">
      <c r="A45" s="115"/>
      <c r="B45" s="47" t="s">
        <v>72</v>
      </c>
      <c r="C45" s="28">
        <v>1</v>
      </c>
      <c r="D45" s="17" t="s">
        <v>73</v>
      </c>
      <c r="E45" s="17" t="s">
        <v>74</v>
      </c>
      <c r="F45" s="29">
        <v>248737</v>
      </c>
      <c r="G45" s="4">
        <f>+ROUND(F45*C45,0)</f>
        <v>248737</v>
      </c>
      <c r="H45" s="4"/>
      <c r="I45" s="4"/>
      <c r="J45" s="4">
        <f t="shared" si="7"/>
        <v>248737</v>
      </c>
      <c r="K45" s="4"/>
      <c r="L45" s="4"/>
      <c r="M45" s="3"/>
      <c r="N45" s="2"/>
    </row>
    <row r="46" spans="1:18" ht="31.5" x14ac:dyDescent="0.25">
      <c r="A46" s="115"/>
      <c r="B46" s="48" t="s">
        <v>75</v>
      </c>
      <c r="C46" s="28">
        <v>1</v>
      </c>
      <c r="D46" s="17" t="s">
        <v>73</v>
      </c>
      <c r="E46" s="17" t="s">
        <v>74</v>
      </c>
      <c r="F46" s="11"/>
      <c r="G46" s="11"/>
      <c r="H46" s="29">
        <v>823495</v>
      </c>
      <c r="I46" s="4">
        <f>ROUND(C46*H46,0)</f>
        <v>823495</v>
      </c>
      <c r="J46" s="4">
        <f t="shared" si="7"/>
        <v>823495</v>
      </c>
      <c r="K46" s="4"/>
      <c r="L46" s="4"/>
      <c r="M46" s="3"/>
      <c r="N46" s="2"/>
    </row>
    <row r="47" spans="1:18" ht="31.5" x14ac:dyDescent="0.25">
      <c r="A47" s="115"/>
      <c r="B47" s="47" t="s">
        <v>114</v>
      </c>
      <c r="C47" s="28">
        <v>1</v>
      </c>
      <c r="D47" s="17" t="s">
        <v>73</v>
      </c>
      <c r="E47" s="17" t="s">
        <v>74</v>
      </c>
      <c r="F47" s="12">
        <v>5222460</v>
      </c>
      <c r="G47" s="4">
        <f>+ROUND(F47*C47,0)</f>
        <v>5222460</v>
      </c>
      <c r="H47" s="4"/>
      <c r="I47" s="4"/>
      <c r="J47" s="4">
        <f t="shared" si="7"/>
        <v>5222460</v>
      </c>
      <c r="K47" s="4"/>
      <c r="L47" s="4"/>
      <c r="M47" s="3"/>
      <c r="N47" s="2"/>
    </row>
    <row r="48" spans="1:18" ht="31.5" x14ac:dyDescent="0.25">
      <c r="A48" s="115"/>
      <c r="B48" s="47" t="s">
        <v>95</v>
      </c>
      <c r="C48" s="28">
        <v>1</v>
      </c>
      <c r="D48" s="17" t="s">
        <v>73</v>
      </c>
      <c r="E48" s="17" t="s">
        <v>74</v>
      </c>
      <c r="F48" s="11"/>
      <c r="G48" s="11"/>
      <c r="H48" s="12">
        <v>6440389</v>
      </c>
      <c r="I48" s="4">
        <f>+ROUND(H48*C48,0)</f>
        <v>6440389</v>
      </c>
      <c r="J48" s="4">
        <f t="shared" si="7"/>
        <v>6440389</v>
      </c>
      <c r="K48" s="4"/>
      <c r="L48" s="4"/>
      <c r="M48" s="3"/>
      <c r="N48" s="2"/>
    </row>
    <row r="49" spans="1:15" ht="31.5" x14ac:dyDescent="0.25">
      <c r="A49" s="115"/>
      <c r="B49" s="47" t="s">
        <v>115</v>
      </c>
      <c r="C49" s="28">
        <v>1</v>
      </c>
      <c r="D49" s="17" t="s">
        <v>73</v>
      </c>
      <c r="E49" s="17" t="s">
        <v>74</v>
      </c>
      <c r="F49" s="5">
        <v>8169335</v>
      </c>
      <c r="G49" s="4">
        <f>+ROUND(F49*C49,0)</f>
        <v>8169335</v>
      </c>
      <c r="H49" s="4"/>
      <c r="I49" s="4"/>
      <c r="J49" s="4">
        <f t="shared" si="7"/>
        <v>8169335</v>
      </c>
      <c r="K49" s="4"/>
      <c r="L49" s="4"/>
      <c r="M49" s="3"/>
      <c r="N49" s="2"/>
      <c r="O49" s="9"/>
    </row>
    <row r="50" spans="1:15" ht="45" customHeight="1" x14ac:dyDescent="0.25">
      <c r="A50" s="115"/>
      <c r="B50" s="47" t="s">
        <v>116</v>
      </c>
      <c r="C50" s="28">
        <v>1</v>
      </c>
      <c r="D50" s="17" t="s">
        <v>73</v>
      </c>
      <c r="E50" s="17" t="s">
        <v>74</v>
      </c>
      <c r="F50" s="11"/>
      <c r="G50" s="11"/>
      <c r="H50" s="5">
        <v>59048</v>
      </c>
      <c r="I50" s="4">
        <f>+ROUND(H50*C50,0)</f>
        <v>59048</v>
      </c>
      <c r="J50" s="4">
        <f t="shared" si="7"/>
        <v>59048</v>
      </c>
      <c r="K50" s="4"/>
      <c r="L50" s="4"/>
      <c r="M50" s="3"/>
      <c r="N50" s="2"/>
      <c r="O50" s="9"/>
    </row>
    <row r="51" spans="1:15" ht="31.5" x14ac:dyDescent="0.25">
      <c r="A51" s="115"/>
      <c r="B51" s="48" t="s">
        <v>77</v>
      </c>
      <c r="C51" s="23">
        <v>2</v>
      </c>
      <c r="D51" s="17" t="s">
        <v>78</v>
      </c>
      <c r="E51" s="24" t="s">
        <v>79</v>
      </c>
      <c r="F51" s="11"/>
      <c r="G51" s="11"/>
      <c r="H51" s="12">
        <v>126727</v>
      </c>
      <c r="I51" s="4">
        <f>+ROUND(H51*C51*$B$9,0)</f>
        <v>15207240</v>
      </c>
      <c r="J51" s="4">
        <f t="shared" si="7"/>
        <v>15207240</v>
      </c>
      <c r="K51" s="4"/>
      <c r="L51" s="4"/>
      <c r="M51" s="3"/>
      <c r="N51" s="2"/>
    </row>
    <row r="52" spans="1:15" ht="31.5" x14ac:dyDescent="0.25">
      <c r="A52" s="115"/>
      <c r="B52" s="48" t="s">
        <v>80</v>
      </c>
      <c r="C52" s="23">
        <v>4</v>
      </c>
      <c r="D52" s="17" t="s">
        <v>78</v>
      </c>
      <c r="E52" s="24" t="s">
        <v>79</v>
      </c>
      <c r="F52" s="11"/>
      <c r="G52" s="11"/>
      <c r="H52" s="12">
        <v>1011384</v>
      </c>
      <c r="I52" s="4">
        <f>+ROUND(H52*C52*$B$9,0)</f>
        <v>242732160</v>
      </c>
      <c r="J52" s="4">
        <f t="shared" si="7"/>
        <v>242732160</v>
      </c>
      <c r="K52" s="4"/>
      <c r="L52" s="4"/>
      <c r="M52" s="3"/>
      <c r="N52" s="2"/>
    </row>
    <row r="53" spans="1:15" ht="31.5" x14ac:dyDescent="0.25">
      <c r="A53" s="115"/>
      <c r="B53" s="12" t="s">
        <v>81</v>
      </c>
      <c r="C53" s="23">
        <v>10</v>
      </c>
      <c r="D53" s="17" t="s">
        <v>78</v>
      </c>
      <c r="E53" s="24" t="s">
        <v>71</v>
      </c>
      <c r="F53" s="11"/>
      <c r="G53" s="11"/>
      <c r="H53" s="12">
        <v>53224</v>
      </c>
      <c r="I53" s="4">
        <f>+ROUND(H53*C53,0)</f>
        <v>532240</v>
      </c>
      <c r="J53" s="4">
        <f t="shared" si="7"/>
        <v>532240</v>
      </c>
      <c r="K53" s="4"/>
      <c r="L53" s="4"/>
      <c r="M53" s="3"/>
      <c r="N53" s="2"/>
    </row>
    <row r="54" spans="1:15" x14ac:dyDescent="0.25">
      <c r="A54" s="115"/>
      <c r="B54" s="119" t="s">
        <v>82</v>
      </c>
      <c r="C54" s="119"/>
      <c r="D54" s="119"/>
      <c r="E54" s="119"/>
      <c r="F54" s="45">
        <f t="shared" ref="F54:L54" si="8">SUM(F43:F53)</f>
        <v>19188158</v>
      </c>
      <c r="G54" s="45">
        <f t="shared" si="8"/>
        <v>17263368</v>
      </c>
      <c r="H54" s="45">
        <f t="shared" si="8"/>
        <v>14061893</v>
      </c>
      <c r="I54" s="45">
        <f t="shared" si="8"/>
        <v>343578992</v>
      </c>
      <c r="J54" s="45">
        <f t="shared" si="8"/>
        <v>360842360</v>
      </c>
      <c r="K54" s="45">
        <f t="shared" si="8"/>
        <v>0</v>
      </c>
      <c r="L54" s="45">
        <f t="shared" si="8"/>
        <v>0</v>
      </c>
      <c r="M54" s="25"/>
      <c r="N54" s="2"/>
    </row>
    <row r="55" spans="1:15" x14ac:dyDescent="0.25">
      <c r="A55" s="114" t="s">
        <v>83</v>
      </c>
      <c r="B55" s="114"/>
      <c r="C55" s="114"/>
      <c r="D55" s="114"/>
      <c r="E55" s="114"/>
      <c r="F55" s="70">
        <f t="shared" ref="F55:L55" si="9">+F54+F42+F38</f>
        <v>130705786</v>
      </c>
      <c r="G55" s="70">
        <f t="shared" si="9"/>
        <v>142202368</v>
      </c>
      <c r="H55" s="70">
        <f t="shared" si="9"/>
        <v>127926181</v>
      </c>
      <c r="I55" s="70">
        <f t="shared" si="9"/>
        <v>3174254271</v>
      </c>
      <c r="J55" s="70">
        <f t="shared" si="9"/>
        <v>3316456639</v>
      </c>
      <c r="K55" s="70">
        <f t="shared" si="9"/>
        <v>0</v>
      </c>
      <c r="L55" s="70">
        <f t="shared" si="9"/>
        <v>0</v>
      </c>
      <c r="M55" s="27"/>
      <c r="N55" s="2"/>
    </row>
    <row r="56" spans="1:15" ht="15.75" customHeight="1" x14ac:dyDescent="0.25">
      <c r="A56" s="81"/>
      <c r="B56" s="81"/>
      <c r="C56" s="81"/>
      <c r="D56" s="81"/>
      <c r="E56" s="81"/>
      <c r="F56" s="27"/>
      <c r="G56" s="27"/>
      <c r="H56" s="27"/>
      <c r="I56" s="105" t="s">
        <v>103</v>
      </c>
      <c r="J56" s="106"/>
      <c r="K56" s="94">
        <f>K55/J55</f>
        <v>0</v>
      </c>
      <c r="L56" s="94">
        <f>L55/J55</f>
        <v>0</v>
      </c>
      <c r="M56" s="85">
        <f>SUM(J30:J35,J37,J40:J41)</f>
        <v>1003135076</v>
      </c>
      <c r="N56" s="2"/>
    </row>
    <row r="57" spans="1:15" ht="20.25" x14ac:dyDescent="0.25">
      <c r="A57" s="81"/>
      <c r="B57" s="81"/>
      <c r="C57" s="81"/>
      <c r="D57" s="81"/>
      <c r="E57" s="81"/>
      <c r="F57" s="27"/>
      <c r="G57" s="27"/>
      <c r="H57" s="27"/>
      <c r="I57" s="27"/>
      <c r="J57" s="82"/>
      <c r="K57" s="84">
        <f>K56+L56</f>
        <v>0</v>
      </c>
      <c r="L57" s="83"/>
      <c r="M57" s="86">
        <f>M56/J55</f>
        <v>0.30247194074651673</v>
      </c>
      <c r="N57" s="2"/>
    </row>
    <row r="58" spans="1:15" ht="24" customHeight="1" x14ac:dyDescent="0.25">
      <c r="A58" s="100" t="s">
        <v>99</v>
      </c>
      <c r="B58" s="100"/>
      <c r="C58" s="100"/>
      <c r="D58" s="100"/>
      <c r="E58" s="100"/>
      <c r="F58" s="100"/>
      <c r="G58" s="100"/>
      <c r="H58" s="100"/>
      <c r="I58" s="100"/>
      <c r="J58" s="100"/>
      <c r="K58" s="100"/>
      <c r="L58" s="100"/>
    </row>
    <row r="59" spans="1:15" ht="15.75" customHeight="1" x14ac:dyDescent="0.25">
      <c r="A59" s="101" t="s">
        <v>100</v>
      </c>
      <c r="B59" s="102"/>
      <c r="C59" s="102"/>
      <c r="D59" s="102"/>
      <c r="E59" s="102"/>
      <c r="F59" s="102"/>
      <c r="G59" s="102"/>
      <c r="H59" s="102"/>
      <c r="I59" s="102"/>
      <c r="J59" s="102"/>
      <c r="K59" s="102"/>
      <c r="L59" s="103"/>
    </row>
    <row r="60" spans="1:15" ht="15.75" customHeight="1" x14ac:dyDescent="0.25">
      <c r="A60" s="118" t="s">
        <v>110</v>
      </c>
      <c r="B60" s="118"/>
      <c r="C60" s="118"/>
      <c r="D60" s="118"/>
      <c r="E60" s="118"/>
      <c r="F60" s="118"/>
      <c r="G60" s="118"/>
      <c r="H60" s="118"/>
      <c r="I60" s="118"/>
      <c r="J60" s="118"/>
      <c r="K60" s="118"/>
      <c r="L60" s="118"/>
    </row>
    <row r="61" spans="1:15" ht="15.75" customHeight="1" x14ac:dyDescent="0.25">
      <c r="A61" s="118"/>
      <c r="B61" s="118"/>
      <c r="C61" s="118"/>
      <c r="D61" s="118"/>
      <c r="E61" s="118"/>
      <c r="F61" s="118"/>
      <c r="G61" s="118"/>
      <c r="H61" s="118"/>
      <c r="I61" s="118"/>
      <c r="J61" s="118"/>
      <c r="K61" s="118"/>
      <c r="L61" s="118"/>
    </row>
    <row r="62" spans="1:15" ht="15.75" customHeight="1" x14ac:dyDescent="0.25">
      <c r="A62" s="118"/>
      <c r="B62" s="118"/>
      <c r="C62" s="118"/>
      <c r="D62" s="118"/>
      <c r="E62" s="118"/>
      <c r="F62" s="118"/>
      <c r="G62" s="118"/>
      <c r="H62" s="118"/>
      <c r="I62" s="118"/>
      <c r="J62" s="118"/>
      <c r="K62" s="118"/>
      <c r="L62" s="118"/>
    </row>
    <row r="63" spans="1:15" ht="15.75" customHeight="1" x14ac:dyDescent="0.25">
      <c r="A63" s="118"/>
      <c r="B63" s="118"/>
      <c r="C63" s="118"/>
      <c r="D63" s="118"/>
      <c r="E63" s="118"/>
      <c r="F63" s="118"/>
      <c r="G63" s="118"/>
      <c r="H63" s="118"/>
      <c r="I63" s="118"/>
      <c r="J63" s="118"/>
      <c r="K63" s="118"/>
      <c r="L63" s="118"/>
    </row>
    <row r="64" spans="1:15" ht="15.75" customHeight="1" x14ac:dyDescent="0.25">
      <c r="A64" s="118"/>
      <c r="B64" s="118"/>
      <c r="C64" s="118"/>
      <c r="D64" s="118"/>
      <c r="E64" s="118"/>
      <c r="F64" s="118"/>
      <c r="G64" s="118"/>
      <c r="H64" s="118"/>
      <c r="I64" s="118"/>
      <c r="J64" s="118"/>
      <c r="K64" s="118"/>
      <c r="L64" s="118"/>
    </row>
    <row r="65" spans="1:12" ht="15.75" customHeight="1" x14ac:dyDescent="0.25">
      <c r="A65" s="118"/>
      <c r="B65" s="118"/>
      <c r="C65" s="118"/>
      <c r="D65" s="118"/>
      <c r="E65" s="118"/>
      <c r="F65" s="118"/>
      <c r="G65" s="118"/>
      <c r="H65" s="118"/>
      <c r="I65" s="118"/>
      <c r="J65" s="118"/>
      <c r="K65" s="118"/>
      <c r="L65" s="118"/>
    </row>
    <row r="66" spans="1:12" ht="15.75" customHeight="1" x14ac:dyDescent="0.25">
      <c r="A66" s="118"/>
      <c r="B66" s="118"/>
      <c r="C66" s="118"/>
      <c r="D66" s="118"/>
      <c r="E66" s="118"/>
      <c r="F66" s="118"/>
      <c r="G66" s="118"/>
      <c r="H66" s="118"/>
      <c r="I66" s="118"/>
      <c r="J66" s="118"/>
      <c r="K66" s="118"/>
      <c r="L66" s="118"/>
    </row>
    <row r="67" spans="1:12" ht="15.75" customHeight="1" x14ac:dyDescent="0.25">
      <c r="A67" s="118"/>
      <c r="B67" s="118"/>
      <c r="C67" s="118"/>
      <c r="D67" s="118"/>
      <c r="E67" s="118"/>
      <c r="F67" s="118"/>
      <c r="G67" s="118"/>
      <c r="H67" s="118"/>
      <c r="I67" s="118"/>
      <c r="J67" s="118"/>
      <c r="K67" s="118"/>
      <c r="L67" s="118"/>
    </row>
    <row r="68" spans="1:12" ht="15.75" customHeight="1" x14ac:dyDescent="0.25">
      <c r="A68" s="118"/>
      <c r="B68" s="118"/>
      <c r="C68" s="118"/>
      <c r="D68" s="118"/>
      <c r="E68" s="118"/>
      <c r="F68" s="118"/>
      <c r="G68" s="118"/>
      <c r="H68" s="118"/>
      <c r="I68" s="118"/>
      <c r="J68" s="118"/>
      <c r="K68" s="118"/>
      <c r="L68" s="118"/>
    </row>
    <row r="69" spans="1:12" ht="15.75" customHeight="1" x14ac:dyDescent="0.25">
      <c r="A69" s="118"/>
      <c r="B69" s="118"/>
      <c r="C69" s="118"/>
      <c r="D69" s="118"/>
      <c r="E69" s="118"/>
      <c r="F69" s="118"/>
      <c r="G69" s="118"/>
      <c r="H69" s="118"/>
      <c r="I69" s="118"/>
      <c r="J69" s="118"/>
      <c r="K69" s="118"/>
      <c r="L69" s="118"/>
    </row>
    <row r="70" spans="1:12" ht="15.75" customHeight="1" x14ac:dyDescent="0.25">
      <c r="A70" s="118"/>
      <c r="B70" s="118"/>
      <c r="C70" s="118"/>
      <c r="D70" s="118"/>
      <c r="E70" s="118"/>
      <c r="F70" s="118"/>
      <c r="G70" s="118"/>
      <c r="H70" s="118"/>
      <c r="I70" s="118"/>
      <c r="J70" s="118"/>
      <c r="K70" s="118"/>
      <c r="L70" s="118"/>
    </row>
    <row r="71" spans="1:12" ht="15.75" customHeight="1" x14ac:dyDescent="0.25">
      <c r="A71" s="118"/>
      <c r="B71" s="118"/>
      <c r="C71" s="118"/>
      <c r="D71" s="118"/>
      <c r="E71" s="118"/>
      <c r="F71" s="118"/>
      <c r="G71" s="118"/>
      <c r="H71" s="118"/>
      <c r="I71" s="118"/>
      <c r="J71" s="118"/>
      <c r="K71" s="118"/>
      <c r="L71" s="118"/>
    </row>
    <row r="72" spans="1:12" ht="15.75" customHeight="1" x14ac:dyDescent="0.25">
      <c r="A72" s="118"/>
      <c r="B72" s="118"/>
      <c r="C72" s="118"/>
      <c r="D72" s="118"/>
      <c r="E72" s="118"/>
      <c r="F72" s="118"/>
      <c r="G72" s="118"/>
      <c r="H72" s="118"/>
      <c r="I72" s="118"/>
      <c r="J72" s="118"/>
      <c r="K72" s="118"/>
      <c r="L72" s="118"/>
    </row>
    <row r="73" spans="1:12" ht="15.75" customHeight="1" x14ac:dyDescent="0.25">
      <c r="A73" s="118"/>
      <c r="B73" s="118"/>
      <c r="C73" s="118"/>
      <c r="D73" s="118"/>
      <c r="E73" s="118"/>
      <c r="F73" s="118"/>
      <c r="G73" s="118"/>
      <c r="H73" s="118"/>
      <c r="I73" s="118"/>
      <c r="J73" s="118"/>
      <c r="K73" s="118"/>
      <c r="L73" s="118"/>
    </row>
    <row r="74" spans="1:12" ht="15.75" customHeight="1" x14ac:dyDescent="0.25">
      <c r="A74" s="118"/>
      <c r="B74" s="118"/>
      <c r="C74" s="118"/>
      <c r="D74" s="118"/>
      <c r="E74" s="118"/>
      <c r="F74" s="118"/>
      <c r="G74" s="118"/>
      <c r="H74" s="118"/>
      <c r="I74" s="118"/>
      <c r="J74" s="118"/>
      <c r="K74" s="118"/>
      <c r="L74" s="118"/>
    </row>
    <row r="75" spans="1:12" ht="15.75" customHeight="1" x14ac:dyDescent="0.25">
      <c r="A75" s="118"/>
      <c r="B75" s="118"/>
      <c r="C75" s="118"/>
      <c r="D75" s="118"/>
      <c r="E75" s="118"/>
      <c r="F75" s="118"/>
      <c r="G75" s="118"/>
      <c r="H75" s="118"/>
      <c r="I75" s="118"/>
      <c r="J75" s="118"/>
      <c r="K75" s="118"/>
      <c r="L75" s="118"/>
    </row>
    <row r="76" spans="1:12" ht="15.75" customHeight="1" x14ac:dyDescent="0.25">
      <c r="A76" s="118"/>
      <c r="B76" s="118"/>
      <c r="C76" s="118"/>
      <c r="D76" s="118"/>
      <c r="E76" s="118"/>
      <c r="F76" s="118"/>
      <c r="G76" s="118"/>
      <c r="H76" s="118"/>
      <c r="I76" s="118"/>
      <c r="J76" s="118"/>
      <c r="K76" s="118"/>
      <c r="L76" s="118"/>
    </row>
    <row r="77" spans="1:12" ht="15.75" customHeight="1" x14ac:dyDescent="0.25">
      <c r="A77" s="118"/>
      <c r="B77" s="118"/>
      <c r="C77" s="118"/>
      <c r="D77" s="118"/>
      <c r="E77" s="118"/>
      <c r="F77" s="118"/>
      <c r="G77" s="118"/>
      <c r="H77" s="118"/>
      <c r="I77" s="118"/>
      <c r="J77" s="118"/>
      <c r="K77" s="118"/>
      <c r="L77" s="118"/>
    </row>
    <row r="78" spans="1:12" ht="15.75" customHeight="1" x14ac:dyDescent="0.25">
      <c r="A78" s="118"/>
      <c r="B78" s="118"/>
      <c r="C78" s="118"/>
      <c r="D78" s="118"/>
      <c r="E78" s="118"/>
      <c r="F78" s="118"/>
      <c r="G78" s="118"/>
      <c r="H78" s="118"/>
      <c r="I78" s="118"/>
      <c r="J78" s="118"/>
      <c r="K78" s="118"/>
      <c r="L78" s="118"/>
    </row>
    <row r="79" spans="1:12" ht="15.75" customHeight="1" x14ac:dyDescent="0.25">
      <c r="A79" s="118"/>
      <c r="B79" s="118"/>
      <c r="C79" s="118"/>
      <c r="D79" s="118"/>
      <c r="E79" s="118"/>
      <c r="F79" s="118"/>
      <c r="G79" s="118"/>
      <c r="H79" s="118"/>
      <c r="I79" s="118"/>
      <c r="J79" s="118"/>
      <c r="K79" s="118"/>
      <c r="L79" s="118"/>
    </row>
    <row r="80" spans="1:12" ht="15.75" customHeight="1" x14ac:dyDescent="0.25">
      <c r="A80" s="118"/>
      <c r="B80" s="118"/>
      <c r="C80" s="118"/>
      <c r="D80" s="118"/>
      <c r="E80" s="118"/>
      <c r="F80" s="118"/>
      <c r="G80" s="118"/>
      <c r="H80" s="118"/>
      <c r="I80" s="118"/>
      <c r="J80" s="118"/>
      <c r="K80" s="118"/>
      <c r="L80" s="118"/>
    </row>
    <row r="81" spans="1:12" ht="15.75" customHeight="1" x14ac:dyDescent="0.25">
      <c r="A81" s="118"/>
      <c r="B81" s="118"/>
      <c r="C81" s="118"/>
      <c r="D81" s="118"/>
      <c r="E81" s="118"/>
      <c r="F81" s="118"/>
      <c r="G81" s="118"/>
      <c r="H81" s="118"/>
      <c r="I81" s="118"/>
      <c r="J81" s="118"/>
      <c r="K81" s="118"/>
      <c r="L81" s="118"/>
    </row>
    <row r="82" spans="1:12" ht="15.75" customHeight="1" x14ac:dyDescent="0.25">
      <c r="A82" s="118"/>
      <c r="B82" s="118"/>
      <c r="C82" s="118"/>
      <c r="D82" s="118"/>
      <c r="E82" s="118"/>
      <c r="F82" s="118"/>
      <c r="G82" s="118"/>
      <c r="H82" s="118"/>
      <c r="I82" s="118"/>
      <c r="J82" s="118"/>
      <c r="K82" s="118"/>
      <c r="L82" s="118"/>
    </row>
    <row r="83" spans="1:12" ht="15.75" customHeight="1" x14ac:dyDescent="0.25">
      <c r="A83" s="118"/>
      <c r="B83" s="118"/>
      <c r="C83" s="118"/>
      <c r="D83" s="118"/>
      <c r="E83" s="118"/>
      <c r="F83" s="118"/>
      <c r="G83" s="118"/>
      <c r="H83" s="118"/>
      <c r="I83" s="118"/>
      <c r="J83" s="118"/>
      <c r="K83" s="118"/>
      <c r="L83" s="118"/>
    </row>
    <row r="84" spans="1:12" ht="15.75" customHeight="1" x14ac:dyDescent="0.25">
      <c r="A84" s="118"/>
      <c r="B84" s="118"/>
      <c r="C84" s="118"/>
      <c r="D84" s="118"/>
      <c r="E84" s="118"/>
      <c r="F84" s="118"/>
      <c r="G84" s="118"/>
      <c r="H84" s="118"/>
      <c r="I84" s="118"/>
      <c r="J84" s="118"/>
      <c r="K84" s="118"/>
      <c r="L84" s="118"/>
    </row>
    <row r="85" spans="1:12" ht="15.75" customHeight="1" x14ac:dyDescent="0.25">
      <c r="A85" s="118"/>
      <c r="B85" s="118"/>
      <c r="C85" s="118"/>
      <c r="D85" s="118"/>
      <c r="E85" s="118"/>
      <c r="F85" s="118"/>
      <c r="G85" s="118"/>
      <c r="H85" s="118"/>
      <c r="I85" s="118"/>
      <c r="J85" s="118"/>
      <c r="K85" s="118"/>
      <c r="L85" s="118"/>
    </row>
    <row r="86" spans="1:12" ht="15.75" customHeight="1" x14ac:dyDescent="0.25">
      <c r="A86" s="118"/>
      <c r="B86" s="118"/>
      <c r="C86" s="118"/>
      <c r="D86" s="118"/>
      <c r="E86" s="118"/>
      <c r="F86" s="118"/>
      <c r="G86" s="118"/>
      <c r="H86" s="118"/>
      <c r="I86" s="118"/>
      <c r="J86" s="118"/>
      <c r="K86" s="118"/>
      <c r="L86" s="118"/>
    </row>
    <row r="87" spans="1:12" ht="15.75" customHeight="1" x14ac:dyDescent="0.25">
      <c r="A87" s="99" t="s">
        <v>102</v>
      </c>
      <c r="B87" s="99"/>
      <c r="C87" s="99"/>
      <c r="D87" s="99"/>
      <c r="E87" s="99"/>
      <c r="F87" s="99"/>
      <c r="G87" s="99"/>
      <c r="H87" s="99"/>
      <c r="I87" s="99"/>
      <c r="J87" s="99"/>
      <c r="K87" s="99"/>
      <c r="L87" s="99"/>
    </row>
    <row r="88" spans="1:12" ht="15.75" customHeight="1" x14ac:dyDescent="0.25">
      <c r="A88" s="99"/>
      <c r="B88" s="99"/>
      <c r="C88" s="99"/>
      <c r="D88" s="99"/>
      <c r="E88" s="99"/>
      <c r="F88" s="99"/>
      <c r="G88" s="99"/>
      <c r="H88" s="99"/>
      <c r="I88" s="99"/>
      <c r="J88" s="99"/>
      <c r="K88" s="99"/>
      <c r="L88" s="99"/>
    </row>
    <row r="89" spans="1:12" ht="15.75" customHeight="1" x14ac:dyDescent="0.25">
      <c r="A89" s="99"/>
      <c r="B89" s="99"/>
      <c r="C89" s="99"/>
      <c r="D89" s="99"/>
      <c r="E89" s="99"/>
      <c r="F89" s="99"/>
      <c r="G89" s="99"/>
      <c r="H89" s="99"/>
      <c r="I89" s="99"/>
      <c r="J89" s="99"/>
      <c r="K89" s="99"/>
      <c r="L89" s="99"/>
    </row>
    <row r="90" spans="1:12" ht="15.75" customHeight="1" x14ac:dyDescent="0.25">
      <c r="A90" s="99"/>
      <c r="B90" s="99"/>
      <c r="C90" s="99"/>
      <c r="D90" s="99"/>
      <c r="E90" s="99"/>
      <c r="F90" s="99"/>
      <c r="G90" s="99"/>
      <c r="H90" s="99"/>
      <c r="I90" s="99"/>
      <c r="J90" s="99"/>
      <c r="K90" s="99"/>
      <c r="L90" s="99"/>
    </row>
    <row r="91" spans="1:12" ht="15.75" customHeight="1" x14ac:dyDescent="0.25">
      <c r="A91" s="99"/>
      <c r="B91" s="99"/>
      <c r="C91" s="99"/>
      <c r="D91" s="99"/>
      <c r="E91" s="99"/>
      <c r="F91" s="99"/>
      <c r="G91" s="99"/>
      <c r="H91" s="99"/>
      <c r="I91" s="99"/>
      <c r="J91" s="99"/>
      <c r="K91" s="99"/>
      <c r="L91" s="99"/>
    </row>
    <row r="92" spans="1:12" ht="15.75" customHeight="1" x14ac:dyDescent="0.25">
      <c r="A92" s="99"/>
      <c r="B92" s="99"/>
      <c r="C92" s="99"/>
      <c r="D92" s="99"/>
      <c r="E92" s="99"/>
      <c r="F92" s="99"/>
      <c r="G92" s="99"/>
      <c r="H92" s="99"/>
      <c r="I92" s="99"/>
      <c r="J92" s="99"/>
      <c r="K92" s="99"/>
      <c r="L92" s="99"/>
    </row>
    <row r="93" spans="1:12" ht="15.75" customHeight="1" x14ac:dyDescent="0.25">
      <c r="A93" s="99"/>
      <c r="B93" s="99"/>
      <c r="C93" s="99"/>
      <c r="D93" s="99"/>
      <c r="E93" s="99"/>
      <c r="F93" s="99"/>
      <c r="G93" s="99"/>
      <c r="H93" s="99"/>
      <c r="I93" s="99"/>
      <c r="J93" s="99"/>
      <c r="K93" s="99"/>
      <c r="L93" s="99"/>
    </row>
    <row r="94" spans="1:12" ht="15.75" customHeight="1" x14ac:dyDescent="0.25">
      <c r="A94" s="99"/>
      <c r="B94" s="99"/>
      <c r="C94" s="99"/>
      <c r="D94" s="99"/>
      <c r="E94" s="99"/>
      <c r="F94" s="99"/>
      <c r="G94" s="99"/>
      <c r="H94" s="99"/>
      <c r="I94" s="99"/>
      <c r="J94" s="99"/>
      <c r="K94" s="99"/>
      <c r="L94" s="99"/>
    </row>
    <row r="95" spans="1:12" ht="15.75" customHeight="1" x14ac:dyDescent="0.25">
      <c r="A95" s="99"/>
      <c r="B95" s="99"/>
      <c r="C95" s="99"/>
      <c r="D95" s="99"/>
      <c r="E95" s="99"/>
      <c r="F95" s="99"/>
      <c r="G95" s="99"/>
      <c r="H95" s="99"/>
      <c r="I95" s="99"/>
      <c r="J95" s="99"/>
      <c r="K95" s="99"/>
      <c r="L95" s="99"/>
    </row>
    <row r="96" spans="1:12" ht="15.75" customHeight="1" x14ac:dyDescent="0.25">
      <c r="A96" s="99"/>
      <c r="B96" s="99"/>
      <c r="C96" s="99"/>
      <c r="D96" s="99"/>
      <c r="E96" s="99"/>
      <c r="F96" s="99"/>
      <c r="G96" s="99"/>
      <c r="H96" s="99"/>
      <c r="I96" s="99"/>
      <c r="J96" s="99"/>
      <c r="K96" s="99"/>
      <c r="L96" s="99"/>
    </row>
  </sheetData>
  <autoFilter ref="B14:J14" xr:uid="{ED066296-94B3-4990-ACA7-2E67BDB08DF4}">
    <filterColumn colId="2" showButton="0"/>
  </autoFilter>
  <mergeCells count="49">
    <mergeCell ref="A60:L86"/>
    <mergeCell ref="B38:E38"/>
    <mergeCell ref="B42:E42"/>
    <mergeCell ref="A15:A38"/>
    <mergeCell ref="D15:E15"/>
    <mergeCell ref="D16:E16"/>
    <mergeCell ref="D18:E18"/>
    <mergeCell ref="B54:E54"/>
    <mergeCell ref="B37:C37"/>
    <mergeCell ref="B32:C32"/>
    <mergeCell ref="B36:C36"/>
    <mergeCell ref="D19:E19"/>
    <mergeCell ref="D20:E20"/>
    <mergeCell ref="B44:C44"/>
    <mergeCell ref="B1:L1"/>
    <mergeCell ref="B2:L2"/>
    <mergeCell ref="B3:L3"/>
    <mergeCell ref="B4:L4"/>
    <mergeCell ref="D6:G9"/>
    <mergeCell ref="D10:G10"/>
    <mergeCell ref="A55:E55"/>
    <mergeCell ref="H13:I13"/>
    <mergeCell ref="A39:A42"/>
    <mergeCell ref="B30:C30"/>
    <mergeCell ref="B39:C39"/>
    <mergeCell ref="B40:C40"/>
    <mergeCell ref="A43:A54"/>
    <mergeCell ref="B33:C33"/>
    <mergeCell ref="B34:C34"/>
    <mergeCell ref="B35:C35"/>
    <mergeCell ref="D21:E21"/>
    <mergeCell ref="D25:E25"/>
    <mergeCell ref="D17:E17"/>
    <mergeCell ref="A87:L96"/>
    <mergeCell ref="A58:L58"/>
    <mergeCell ref="A59:L59"/>
    <mergeCell ref="K13:L13"/>
    <mergeCell ref="I56:J56"/>
    <mergeCell ref="B41:C41"/>
    <mergeCell ref="F13:G13"/>
    <mergeCell ref="D14:E14"/>
    <mergeCell ref="D29:E29"/>
    <mergeCell ref="B31:C31"/>
    <mergeCell ref="D22:E22"/>
    <mergeCell ref="D23:E23"/>
    <mergeCell ref="D24:E24"/>
    <mergeCell ref="D26:E26"/>
    <mergeCell ref="D27:E27"/>
    <mergeCell ref="D28:E28"/>
  </mergeCells>
  <dataValidations disablePrompts="1" count="1">
    <dataValidation allowBlank="1" showInputMessage="1" showErrorMessage="1" prompt="ENTIENDASE UN MES DE ATENCIÓN COMO MES LABORAL QUE REFIERE 30 DIAS" sqref="A8:A9 B10" xr:uid="{5C5F8D57-FBC1-4487-9544-362D75B9D480}"/>
  </dataValidations>
  <printOptions horizontalCentered="1" verticalCentered="1"/>
  <pageMargins left="0" right="0" top="0" bottom="0" header="0" footer="0"/>
  <pageSetup scale="31" orientation="landscape"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5D7D4-6A17-4DD7-8BBA-41FB8B46DEB9}">
  <sheetPr>
    <tabColor theme="5" tint="0.59999389629810485"/>
    <pageSetUpPr fitToPage="1"/>
  </sheetPr>
  <dimension ref="A1:R96"/>
  <sheetViews>
    <sheetView showGridLines="0" view="pageBreakPreview" topLeftCell="A55" zoomScale="65" zoomScaleNormal="50" zoomScaleSheetLayoutView="65" workbookViewId="0">
      <selection activeCell="B54" sqref="B54:E54"/>
    </sheetView>
  </sheetViews>
  <sheetFormatPr baseColWidth="10" defaultColWidth="11.42578125" defaultRowHeight="15.75" x14ac:dyDescent="0.25"/>
  <cols>
    <col min="1" max="1" width="18.7109375" style="1" customWidth="1"/>
    <col min="2" max="2" width="57" style="1" customWidth="1"/>
    <col min="3" max="3" width="16.28515625" style="1" customWidth="1"/>
    <col min="4" max="4" width="17.5703125" style="19" customWidth="1"/>
    <col min="5" max="5" width="23.140625" style="19" customWidth="1"/>
    <col min="6" max="12" width="30.140625" style="1" customWidth="1"/>
    <col min="13" max="13" width="28.42578125" style="1" hidden="1" customWidth="1"/>
    <col min="14" max="14" width="15.85546875" style="1" hidden="1" customWidth="1"/>
    <col min="15" max="15" width="13.42578125" style="7" hidden="1" customWidth="1"/>
    <col min="16" max="16" width="17.7109375" style="7" hidden="1" customWidth="1"/>
    <col min="17" max="17" width="23.85546875" style="7" hidden="1" customWidth="1"/>
    <col min="18" max="18" width="23.85546875" style="1" customWidth="1"/>
    <col min="19" max="19" width="11.42578125" style="1" customWidth="1"/>
    <col min="20" max="222" width="11.42578125" style="1"/>
    <col min="223" max="224" width="9.7109375" style="1" customWidth="1"/>
    <col min="225" max="225" width="61" style="1" customWidth="1"/>
    <col min="226" max="226" width="18.7109375" style="1" customWidth="1"/>
    <col min="227" max="227" width="17.85546875" style="1" customWidth="1"/>
    <col min="228" max="231" width="57" style="1" customWidth="1"/>
    <col min="232" max="232" width="25.85546875" style="1" bestFit="1" customWidth="1"/>
    <col min="233" max="233" width="25.140625" style="1" customWidth="1"/>
    <col min="234" max="234" width="33.28515625" style="1" customWidth="1"/>
    <col min="235" max="235" width="24.140625" style="1" customWidth="1"/>
    <col min="236" max="236" width="27.42578125" style="1" customWidth="1"/>
    <col min="237" max="478" width="11.42578125" style="1"/>
    <col min="479" max="480" width="9.7109375" style="1" customWidth="1"/>
    <col min="481" max="481" width="61" style="1" customWidth="1"/>
    <col min="482" max="482" width="18.7109375" style="1" customWidth="1"/>
    <col min="483" max="483" width="17.85546875" style="1" customWidth="1"/>
    <col min="484" max="487" width="57" style="1" customWidth="1"/>
    <col min="488" max="488" width="25.85546875" style="1" bestFit="1" customWidth="1"/>
    <col min="489" max="489" width="25.140625" style="1" customWidth="1"/>
    <col min="490" max="490" width="33.28515625" style="1" customWidth="1"/>
    <col min="491" max="491" width="24.140625" style="1" customWidth="1"/>
    <col min="492" max="492" width="27.42578125" style="1" customWidth="1"/>
    <col min="493" max="734" width="11.42578125" style="1"/>
    <col min="735" max="736" width="9.7109375" style="1" customWidth="1"/>
    <col min="737" max="737" width="61" style="1" customWidth="1"/>
    <col min="738" max="738" width="18.7109375" style="1" customWidth="1"/>
    <col min="739" max="739" width="17.85546875" style="1" customWidth="1"/>
    <col min="740" max="743" width="57" style="1" customWidth="1"/>
    <col min="744" max="744" width="25.85546875" style="1" bestFit="1" customWidth="1"/>
    <col min="745" max="745" width="25.140625" style="1" customWidth="1"/>
    <col min="746" max="746" width="33.28515625" style="1" customWidth="1"/>
    <col min="747" max="747" width="24.140625" style="1" customWidth="1"/>
    <col min="748" max="748" width="27.42578125" style="1" customWidth="1"/>
    <col min="749" max="990" width="11.42578125" style="1"/>
    <col min="991" max="992" width="9.7109375" style="1" customWidth="1"/>
    <col min="993" max="993" width="61" style="1" customWidth="1"/>
    <col min="994" max="994" width="18.7109375" style="1" customWidth="1"/>
    <col min="995" max="995" width="17.85546875" style="1" customWidth="1"/>
    <col min="996" max="999" width="57" style="1" customWidth="1"/>
    <col min="1000" max="1000" width="25.85546875" style="1" bestFit="1" customWidth="1"/>
    <col min="1001" max="1001" width="25.140625" style="1" customWidth="1"/>
    <col min="1002" max="1002" width="33.28515625" style="1" customWidth="1"/>
    <col min="1003" max="1003" width="24.140625" style="1" customWidth="1"/>
    <col min="1004" max="1004" width="27.42578125" style="1" customWidth="1"/>
    <col min="1005" max="1246" width="11.42578125" style="1"/>
    <col min="1247" max="1248" width="9.7109375" style="1" customWidth="1"/>
    <col min="1249" max="1249" width="61" style="1" customWidth="1"/>
    <col min="1250" max="1250" width="18.7109375" style="1" customWidth="1"/>
    <col min="1251" max="1251" width="17.85546875" style="1" customWidth="1"/>
    <col min="1252" max="1255" width="57" style="1" customWidth="1"/>
    <col min="1256" max="1256" width="25.85546875" style="1" bestFit="1" customWidth="1"/>
    <col min="1257" max="1257" width="25.140625" style="1" customWidth="1"/>
    <col min="1258" max="1258" width="33.28515625" style="1" customWidth="1"/>
    <col min="1259" max="1259" width="24.140625" style="1" customWidth="1"/>
    <col min="1260" max="1260" width="27.42578125" style="1" customWidth="1"/>
    <col min="1261" max="1502" width="11.42578125" style="1"/>
    <col min="1503" max="1504" width="9.7109375" style="1" customWidth="1"/>
    <col min="1505" max="1505" width="61" style="1" customWidth="1"/>
    <col min="1506" max="1506" width="18.7109375" style="1" customWidth="1"/>
    <col min="1507" max="1507" width="17.85546875" style="1" customWidth="1"/>
    <col min="1508" max="1511" width="57" style="1" customWidth="1"/>
    <col min="1512" max="1512" width="25.85546875" style="1" bestFit="1" customWidth="1"/>
    <col min="1513" max="1513" width="25.140625" style="1" customWidth="1"/>
    <col min="1514" max="1514" width="33.28515625" style="1" customWidth="1"/>
    <col min="1515" max="1515" width="24.140625" style="1" customWidth="1"/>
    <col min="1516" max="1516" width="27.42578125" style="1" customWidth="1"/>
    <col min="1517" max="1758" width="11.42578125" style="1"/>
    <col min="1759" max="1760" width="9.7109375" style="1" customWidth="1"/>
    <col min="1761" max="1761" width="61" style="1" customWidth="1"/>
    <col min="1762" max="1762" width="18.7109375" style="1" customWidth="1"/>
    <col min="1763" max="1763" width="17.85546875" style="1" customWidth="1"/>
    <col min="1764" max="1767" width="57" style="1" customWidth="1"/>
    <col min="1768" max="1768" width="25.85546875" style="1" bestFit="1" customWidth="1"/>
    <col min="1769" max="1769" width="25.140625" style="1" customWidth="1"/>
    <col min="1770" max="1770" width="33.28515625" style="1" customWidth="1"/>
    <col min="1771" max="1771" width="24.140625" style="1" customWidth="1"/>
    <col min="1772" max="1772" width="27.42578125" style="1" customWidth="1"/>
    <col min="1773" max="2014" width="11.42578125" style="1"/>
    <col min="2015" max="2016" width="9.7109375" style="1" customWidth="1"/>
    <col min="2017" max="2017" width="61" style="1" customWidth="1"/>
    <col min="2018" max="2018" width="18.7109375" style="1" customWidth="1"/>
    <col min="2019" max="2019" width="17.85546875" style="1" customWidth="1"/>
    <col min="2020" max="2023" width="57" style="1" customWidth="1"/>
    <col min="2024" max="2024" width="25.85546875" style="1" bestFit="1" customWidth="1"/>
    <col min="2025" max="2025" width="25.140625" style="1" customWidth="1"/>
    <col min="2026" max="2026" width="33.28515625" style="1" customWidth="1"/>
    <col min="2027" max="2027" width="24.140625" style="1" customWidth="1"/>
    <col min="2028" max="2028" width="27.42578125" style="1" customWidth="1"/>
    <col min="2029" max="2270" width="11.42578125" style="1"/>
    <col min="2271" max="2272" width="9.7109375" style="1" customWidth="1"/>
    <col min="2273" max="2273" width="61" style="1" customWidth="1"/>
    <col min="2274" max="2274" width="18.7109375" style="1" customWidth="1"/>
    <col min="2275" max="2275" width="17.85546875" style="1" customWidth="1"/>
    <col min="2276" max="2279" width="57" style="1" customWidth="1"/>
    <col min="2280" max="2280" width="25.85546875" style="1" bestFit="1" customWidth="1"/>
    <col min="2281" max="2281" width="25.140625" style="1" customWidth="1"/>
    <col min="2282" max="2282" width="33.28515625" style="1" customWidth="1"/>
    <col min="2283" max="2283" width="24.140625" style="1" customWidth="1"/>
    <col min="2284" max="2284" width="27.42578125" style="1" customWidth="1"/>
    <col min="2285" max="2526" width="11.42578125" style="1"/>
    <col min="2527" max="2528" width="9.7109375" style="1" customWidth="1"/>
    <col min="2529" max="2529" width="61" style="1" customWidth="1"/>
    <col min="2530" max="2530" width="18.7109375" style="1" customWidth="1"/>
    <col min="2531" max="2531" width="17.85546875" style="1" customWidth="1"/>
    <col min="2532" max="2535" width="57" style="1" customWidth="1"/>
    <col min="2536" max="2536" width="25.85546875" style="1" bestFit="1" customWidth="1"/>
    <col min="2537" max="2537" width="25.140625" style="1" customWidth="1"/>
    <col min="2538" max="2538" width="33.28515625" style="1" customWidth="1"/>
    <col min="2539" max="2539" width="24.140625" style="1" customWidth="1"/>
    <col min="2540" max="2540" width="27.42578125" style="1" customWidth="1"/>
    <col min="2541" max="2782" width="11.42578125" style="1"/>
    <col min="2783" max="2784" width="9.7109375" style="1" customWidth="1"/>
    <col min="2785" max="2785" width="61" style="1" customWidth="1"/>
    <col min="2786" max="2786" width="18.7109375" style="1" customWidth="1"/>
    <col min="2787" max="2787" width="17.85546875" style="1" customWidth="1"/>
    <col min="2788" max="2791" width="57" style="1" customWidth="1"/>
    <col min="2792" max="2792" width="25.85546875" style="1" bestFit="1" customWidth="1"/>
    <col min="2793" max="2793" width="25.140625" style="1" customWidth="1"/>
    <col min="2794" max="2794" width="33.28515625" style="1" customWidth="1"/>
    <col min="2795" max="2795" width="24.140625" style="1" customWidth="1"/>
    <col min="2796" max="2796" width="27.42578125" style="1" customWidth="1"/>
    <col min="2797" max="3038" width="11.42578125" style="1"/>
    <col min="3039" max="3040" width="9.7109375" style="1" customWidth="1"/>
    <col min="3041" max="3041" width="61" style="1" customWidth="1"/>
    <col min="3042" max="3042" width="18.7109375" style="1" customWidth="1"/>
    <col min="3043" max="3043" width="17.85546875" style="1" customWidth="1"/>
    <col min="3044" max="3047" width="57" style="1" customWidth="1"/>
    <col min="3048" max="3048" width="25.85546875" style="1" bestFit="1" customWidth="1"/>
    <col min="3049" max="3049" width="25.140625" style="1" customWidth="1"/>
    <col min="3050" max="3050" width="33.28515625" style="1" customWidth="1"/>
    <col min="3051" max="3051" width="24.140625" style="1" customWidth="1"/>
    <col min="3052" max="3052" width="27.42578125" style="1" customWidth="1"/>
    <col min="3053" max="3294" width="11.42578125" style="1"/>
    <col min="3295" max="3296" width="9.7109375" style="1" customWidth="1"/>
    <col min="3297" max="3297" width="61" style="1" customWidth="1"/>
    <col min="3298" max="3298" width="18.7109375" style="1" customWidth="1"/>
    <col min="3299" max="3299" width="17.85546875" style="1" customWidth="1"/>
    <col min="3300" max="3303" width="57" style="1" customWidth="1"/>
    <col min="3304" max="3304" width="25.85546875" style="1" bestFit="1" customWidth="1"/>
    <col min="3305" max="3305" width="25.140625" style="1" customWidth="1"/>
    <col min="3306" max="3306" width="33.28515625" style="1" customWidth="1"/>
    <col min="3307" max="3307" width="24.140625" style="1" customWidth="1"/>
    <col min="3308" max="3308" width="27.42578125" style="1" customWidth="1"/>
    <col min="3309" max="3550" width="11.42578125" style="1"/>
    <col min="3551" max="3552" width="9.7109375" style="1" customWidth="1"/>
    <col min="3553" max="3553" width="61" style="1" customWidth="1"/>
    <col min="3554" max="3554" width="18.7109375" style="1" customWidth="1"/>
    <col min="3555" max="3555" width="17.85546875" style="1" customWidth="1"/>
    <col min="3556" max="3559" width="57" style="1" customWidth="1"/>
    <col min="3560" max="3560" width="25.85546875" style="1" bestFit="1" customWidth="1"/>
    <col min="3561" max="3561" width="25.140625" style="1" customWidth="1"/>
    <col min="3562" max="3562" width="33.28515625" style="1" customWidth="1"/>
    <col min="3563" max="3563" width="24.140625" style="1" customWidth="1"/>
    <col min="3564" max="3564" width="27.42578125" style="1" customWidth="1"/>
    <col min="3565" max="3806" width="11.42578125" style="1"/>
    <col min="3807" max="3808" width="9.7109375" style="1" customWidth="1"/>
    <col min="3809" max="3809" width="61" style="1" customWidth="1"/>
    <col min="3810" max="3810" width="18.7109375" style="1" customWidth="1"/>
    <col min="3811" max="3811" width="17.85546875" style="1" customWidth="1"/>
    <col min="3812" max="3815" width="57" style="1" customWidth="1"/>
    <col min="3816" max="3816" width="25.85546875" style="1" bestFit="1" customWidth="1"/>
    <col min="3817" max="3817" width="25.140625" style="1" customWidth="1"/>
    <col min="3818" max="3818" width="33.28515625" style="1" customWidth="1"/>
    <col min="3819" max="3819" width="24.140625" style="1" customWidth="1"/>
    <col min="3820" max="3820" width="27.42578125" style="1" customWidth="1"/>
    <col min="3821" max="4062" width="11.42578125" style="1"/>
    <col min="4063" max="4064" width="9.7109375" style="1" customWidth="1"/>
    <col min="4065" max="4065" width="61" style="1" customWidth="1"/>
    <col min="4066" max="4066" width="18.7109375" style="1" customWidth="1"/>
    <col min="4067" max="4067" width="17.85546875" style="1" customWidth="1"/>
    <col min="4068" max="4071" width="57" style="1" customWidth="1"/>
    <col min="4072" max="4072" width="25.85546875" style="1" bestFit="1" customWidth="1"/>
    <col min="4073" max="4073" width="25.140625" style="1" customWidth="1"/>
    <col min="4074" max="4074" width="33.28515625" style="1" customWidth="1"/>
    <col min="4075" max="4075" width="24.140625" style="1" customWidth="1"/>
    <col min="4076" max="4076" width="27.42578125" style="1" customWidth="1"/>
    <col min="4077" max="4318" width="11.42578125" style="1"/>
    <col min="4319" max="4320" width="9.7109375" style="1" customWidth="1"/>
    <col min="4321" max="4321" width="61" style="1" customWidth="1"/>
    <col min="4322" max="4322" width="18.7109375" style="1" customWidth="1"/>
    <col min="4323" max="4323" width="17.85546875" style="1" customWidth="1"/>
    <col min="4324" max="4327" width="57" style="1" customWidth="1"/>
    <col min="4328" max="4328" width="25.85546875" style="1" bestFit="1" customWidth="1"/>
    <col min="4329" max="4329" width="25.140625" style="1" customWidth="1"/>
    <col min="4330" max="4330" width="33.28515625" style="1" customWidth="1"/>
    <col min="4331" max="4331" width="24.140625" style="1" customWidth="1"/>
    <col min="4332" max="4332" width="27.42578125" style="1" customWidth="1"/>
    <col min="4333" max="4574" width="11.42578125" style="1"/>
    <col min="4575" max="4576" width="9.7109375" style="1" customWidth="1"/>
    <col min="4577" max="4577" width="61" style="1" customWidth="1"/>
    <col min="4578" max="4578" width="18.7109375" style="1" customWidth="1"/>
    <col min="4579" max="4579" width="17.85546875" style="1" customWidth="1"/>
    <col min="4580" max="4583" width="57" style="1" customWidth="1"/>
    <col min="4584" max="4584" width="25.85546875" style="1" bestFit="1" customWidth="1"/>
    <col min="4585" max="4585" width="25.140625" style="1" customWidth="1"/>
    <col min="4586" max="4586" width="33.28515625" style="1" customWidth="1"/>
    <col min="4587" max="4587" width="24.140625" style="1" customWidth="1"/>
    <col min="4588" max="4588" width="27.42578125" style="1" customWidth="1"/>
    <col min="4589" max="4830" width="11.42578125" style="1"/>
    <col min="4831" max="4832" width="9.7109375" style="1" customWidth="1"/>
    <col min="4833" max="4833" width="61" style="1" customWidth="1"/>
    <col min="4834" max="4834" width="18.7109375" style="1" customWidth="1"/>
    <col min="4835" max="4835" width="17.85546875" style="1" customWidth="1"/>
    <col min="4836" max="4839" width="57" style="1" customWidth="1"/>
    <col min="4840" max="4840" width="25.85546875" style="1" bestFit="1" customWidth="1"/>
    <col min="4841" max="4841" width="25.140625" style="1" customWidth="1"/>
    <col min="4842" max="4842" width="33.28515625" style="1" customWidth="1"/>
    <col min="4843" max="4843" width="24.140625" style="1" customWidth="1"/>
    <col min="4844" max="4844" width="27.42578125" style="1" customWidth="1"/>
    <col min="4845" max="5086" width="11.42578125" style="1"/>
    <col min="5087" max="5088" width="9.7109375" style="1" customWidth="1"/>
    <col min="5089" max="5089" width="61" style="1" customWidth="1"/>
    <col min="5090" max="5090" width="18.7109375" style="1" customWidth="1"/>
    <col min="5091" max="5091" width="17.85546875" style="1" customWidth="1"/>
    <col min="5092" max="5095" width="57" style="1" customWidth="1"/>
    <col min="5096" max="5096" width="25.85546875" style="1" bestFit="1" customWidth="1"/>
    <col min="5097" max="5097" width="25.140625" style="1" customWidth="1"/>
    <col min="5098" max="5098" width="33.28515625" style="1" customWidth="1"/>
    <col min="5099" max="5099" width="24.140625" style="1" customWidth="1"/>
    <col min="5100" max="5100" width="27.42578125" style="1" customWidth="1"/>
    <col min="5101" max="5342" width="11.42578125" style="1"/>
    <col min="5343" max="5344" width="9.7109375" style="1" customWidth="1"/>
    <col min="5345" max="5345" width="61" style="1" customWidth="1"/>
    <col min="5346" max="5346" width="18.7109375" style="1" customWidth="1"/>
    <col min="5347" max="5347" width="17.85546875" style="1" customWidth="1"/>
    <col min="5348" max="5351" width="57" style="1" customWidth="1"/>
    <col min="5352" max="5352" width="25.85546875" style="1" bestFit="1" customWidth="1"/>
    <col min="5353" max="5353" width="25.140625" style="1" customWidth="1"/>
    <col min="5354" max="5354" width="33.28515625" style="1" customWidth="1"/>
    <col min="5355" max="5355" width="24.140625" style="1" customWidth="1"/>
    <col min="5356" max="5356" width="27.42578125" style="1" customWidth="1"/>
    <col min="5357" max="5598" width="11.42578125" style="1"/>
    <col min="5599" max="5600" width="9.7109375" style="1" customWidth="1"/>
    <col min="5601" max="5601" width="61" style="1" customWidth="1"/>
    <col min="5602" max="5602" width="18.7109375" style="1" customWidth="1"/>
    <col min="5603" max="5603" width="17.85546875" style="1" customWidth="1"/>
    <col min="5604" max="5607" width="57" style="1" customWidth="1"/>
    <col min="5608" max="5608" width="25.85546875" style="1" bestFit="1" customWidth="1"/>
    <col min="5609" max="5609" width="25.140625" style="1" customWidth="1"/>
    <col min="5610" max="5610" width="33.28515625" style="1" customWidth="1"/>
    <col min="5611" max="5611" width="24.140625" style="1" customWidth="1"/>
    <col min="5612" max="5612" width="27.42578125" style="1" customWidth="1"/>
    <col min="5613" max="5854" width="11.42578125" style="1"/>
    <col min="5855" max="5856" width="9.7109375" style="1" customWidth="1"/>
    <col min="5857" max="5857" width="61" style="1" customWidth="1"/>
    <col min="5858" max="5858" width="18.7109375" style="1" customWidth="1"/>
    <col min="5859" max="5859" width="17.85546875" style="1" customWidth="1"/>
    <col min="5860" max="5863" width="57" style="1" customWidth="1"/>
    <col min="5864" max="5864" width="25.85546875" style="1" bestFit="1" customWidth="1"/>
    <col min="5865" max="5865" width="25.140625" style="1" customWidth="1"/>
    <col min="5866" max="5866" width="33.28515625" style="1" customWidth="1"/>
    <col min="5867" max="5867" width="24.140625" style="1" customWidth="1"/>
    <col min="5868" max="5868" width="27.42578125" style="1" customWidth="1"/>
    <col min="5869" max="6110" width="11.42578125" style="1"/>
    <col min="6111" max="6112" width="9.7109375" style="1" customWidth="1"/>
    <col min="6113" max="6113" width="61" style="1" customWidth="1"/>
    <col min="6114" max="6114" width="18.7109375" style="1" customWidth="1"/>
    <col min="6115" max="6115" width="17.85546875" style="1" customWidth="1"/>
    <col min="6116" max="6119" width="57" style="1" customWidth="1"/>
    <col min="6120" max="6120" width="25.85546875" style="1" bestFit="1" customWidth="1"/>
    <col min="6121" max="6121" width="25.140625" style="1" customWidth="1"/>
    <col min="6122" max="6122" width="33.28515625" style="1" customWidth="1"/>
    <col min="6123" max="6123" width="24.140625" style="1" customWidth="1"/>
    <col min="6124" max="6124" width="27.42578125" style="1" customWidth="1"/>
    <col min="6125" max="6366" width="11.42578125" style="1"/>
    <col min="6367" max="6368" width="9.7109375" style="1" customWidth="1"/>
    <col min="6369" max="6369" width="61" style="1" customWidth="1"/>
    <col min="6370" max="6370" width="18.7109375" style="1" customWidth="1"/>
    <col min="6371" max="6371" width="17.85546875" style="1" customWidth="1"/>
    <col min="6372" max="6375" width="57" style="1" customWidth="1"/>
    <col min="6376" max="6376" width="25.85546875" style="1" bestFit="1" customWidth="1"/>
    <col min="6377" max="6377" width="25.140625" style="1" customWidth="1"/>
    <col min="6378" max="6378" width="33.28515625" style="1" customWidth="1"/>
    <col min="6379" max="6379" width="24.140625" style="1" customWidth="1"/>
    <col min="6380" max="6380" width="27.42578125" style="1" customWidth="1"/>
    <col min="6381" max="6622" width="11.42578125" style="1"/>
    <col min="6623" max="6624" width="9.7109375" style="1" customWidth="1"/>
    <col min="6625" max="6625" width="61" style="1" customWidth="1"/>
    <col min="6626" max="6626" width="18.7109375" style="1" customWidth="1"/>
    <col min="6627" max="6627" width="17.85546875" style="1" customWidth="1"/>
    <col min="6628" max="6631" width="57" style="1" customWidth="1"/>
    <col min="6632" max="6632" width="25.85546875" style="1" bestFit="1" customWidth="1"/>
    <col min="6633" max="6633" width="25.140625" style="1" customWidth="1"/>
    <col min="6634" max="6634" width="33.28515625" style="1" customWidth="1"/>
    <col min="6635" max="6635" width="24.140625" style="1" customWidth="1"/>
    <col min="6636" max="6636" width="27.42578125" style="1" customWidth="1"/>
    <col min="6637" max="6878" width="11.42578125" style="1"/>
    <col min="6879" max="6880" width="9.7109375" style="1" customWidth="1"/>
    <col min="6881" max="6881" width="61" style="1" customWidth="1"/>
    <col min="6882" max="6882" width="18.7109375" style="1" customWidth="1"/>
    <col min="6883" max="6883" width="17.85546875" style="1" customWidth="1"/>
    <col min="6884" max="6887" width="57" style="1" customWidth="1"/>
    <col min="6888" max="6888" width="25.85546875" style="1" bestFit="1" customWidth="1"/>
    <col min="6889" max="6889" width="25.140625" style="1" customWidth="1"/>
    <col min="6890" max="6890" width="33.28515625" style="1" customWidth="1"/>
    <col min="6891" max="6891" width="24.140625" style="1" customWidth="1"/>
    <col min="6892" max="6892" width="27.42578125" style="1" customWidth="1"/>
    <col min="6893" max="7134" width="11.42578125" style="1"/>
    <col min="7135" max="7136" width="9.7109375" style="1" customWidth="1"/>
    <col min="7137" max="7137" width="61" style="1" customWidth="1"/>
    <col min="7138" max="7138" width="18.7109375" style="1" customWidth="1"/>
    <col min="7139" max="7139" width="17.85546875" style="1" customWidth="1"/>
    <col min="7140" max="7143" width="57" style="1" customWidth="1"/>
    <col min="7144" max="7144" width="25.85546875" style="1" bestFit="1" customWidth="1"/>
    <col min="7145" max="7145" width="25.140625" style="1" customWidth="1"/>
    <col min="7146" max="7146" width="33.28515625" style="1" customWidth="1"/>
    <col min="7147" max="7147" width="24.140625" style="1" customWidth="1"/>
    <col min="7148" max="7148" width="27.42578125" style="1" customWidth="1"/>
    <col min="7149" max="7390" width="11.42578125" style="1"/>
    <col min="7391" max="7392" width="9.7109375" style="1" customWidth="1"/>
    <col min="7393" max="7393" width="61" style="1" customWidth="1"/>
    <col min="7394" max="7394" width="18.7109375" style="1" customWidth="1"/>
    <col min="7395" max="7395" width="17.85546875" style="1" customWidth="1"/>
    <col min="7396" max="7399" width="57" style="1" customWidth="1"/>
    <col min="7400" max="7400" width="25.85546875" style="1" bestFit="1" customWidth="1"/>
    <col min="7401" max="7401" width="25.140625" style="1" customWidth="1"/>
    <col min="7402" max="7402" width="33.28515625" style="1" customWidth="1"/>
    <col min="7403" max="7403" width="24.140625" style="1" customWidth="1"/>
    <col min="7404" max="7404" width="27.42578125" style="1" customWidth="1"/>
    <col min="7405" max="7646" width="11.42578125" style="1"/>
    <col min="7647" max="7648" width="9.7109375" style="1" customWidth="1"/>
    <col min="7649" max="7649" width="61" style="1" customWidth="1"/>
    <col min="7650" max="7650" width="18.7109375" style="1" customWidth="1"/>
    <col min="7651" max="7651" width="17.85546875" style="1" customWidth="1"/>
    <col min="7652" max="7655" width="57" style="1" customWidth="1"/>
    <col min="7656" max="7656" width="25.85546875" style="1" bestFit="1" customWidth="1"/>
    <col min="7657" max="7657" width="25.140625" style="1" customWidth="1"/>
    <col min="7658" max="7658" width="33.28515625" style="1" customWidth="1"/>
    <col min="7659" max="7659" width="24.140625" style="1" customWidth="1"/>
    <col min="7660" max="7660" width="27.42578125" style="1" customWidth="1"/>
    <col min="7661" max="7902" width="11.42578125" style="1"/>
    <col min="7903" max="7904" width="9.7109375" style="1" customWidth="1"/>
    <col min="7905" max="7905" width="61" style="1" customWidth="1"/>
    <col min="7906" max="7906" width="18.7109375" style="1" customWidth="1"/>
    <col min="7907" max="7907" width="17.85546875" style="1" customWidth="1"/>
    <col min="7908" max="7911" width="57" style="1" customWidth="1"/>
    <col min="7912" max="7912" width="25.85546875" style="1" bestFit="1" customWidth="1"/>
    <col min="7913" max="7913" width="25.140625" style="1" customWidth="1"/>
    <col min="7914" max="7914" width="33.28515625" style="1" customWidth="1"/>
    <col min="7915" max="7915" width="24.140625" style="1" customWidth="1"/>
    <col min="7916" max="7916" width="27.42578125" style="1" customWidth="1"/>
    <col min="7917" max="8158" width="11.42578125" style="1"/>
    <col min="8159" max="8160" width="9.7109375" style="1" customWidth="1"/>
    <col min="8161" max="8161" width="61" style="1" customWidth="1"/>
    <col min="8162" max="8162" width="18.7109375" style="1" customWidth="1"/>
    <col min="8163" max="8163" width="17.85546875" style="1" customWidth="1"/>
    <col min="8164" max="8167" width="57" style="1" customWidth="1"/>
    <col min="8168" max="8168" width="25.85546875" style="1" bestFit="1" customWidth="1"/>
    <col min="8169" max="8169" width="25.140625" style="1" customWidth="1"/>
    <col min="8170" max="8170" width="33.28515625" style="1" customWidth="1"/>
    <col min="8171" max="8171" width="24.140625" style="1" customWidth="1"/>
    <col min="8172" max="8172" width="27.42578125" style="1" customWidth="1"/>
    <col min="8173" max="8414" width="11.42578125" style="1"/>
    <col min="8415" max="8416" width="9.7109375" style="1" customWidth="1"/>
    <col min="8417" max="8417" width="61" style="1" customWidth="1"/>
    <col min="8418" max="8418" width="18.7109375" style="1" customWidth="1"/>
    <col min="8419" max="8419" width="17.85546875" style="1" customWidth="1"/>
    <col min="8420" max="8423" width="57" style="1" customWidth="1"/>
    <col min="8424" max="8424" width="25.85546875" style="1" bestFit="1" customWidth="1"/>
    <col min="8425" max="8425" width="25.140625" style="1" customWidth="1"/>
    <col min="8426" max="8426" width="33.28515625" style="1" customWidth="1"/>
    <col min="8427" max="8427" width="24.140625" style="1" customWidth="1"/>
    <col min="8428" max="8428" width="27.42578125" style="1" customWidth="1"/>
    <col min="8429" max="8670" width="11.42578125" style="1"/>
    <col min="8671" max="8672" width="9.7109375" style="1" customWidth="1"/>
    <col min="8673" max="8673" width="61" style="1" customWidth="1"/>
    <col min="8674" max="8674" width="18.7109375" style="1" customWidth="1"/>
    <col min="8675" max="8675" width="17.85546875" style="1" customWidth="1"/>
    <col min="8676" max="8679" width="57" style="1" customWidth="1"/>
    <col min="8680" max="8680" width="25.85546875" style="1" bestFit="1" customWidth="1"/>
    <col min="8681" max="8681" width="25.140625" style="1" customWidth="1"/>
    <col min="8682" max="8682" width="33.28515625" style="1" customWidth="1"/>
    <col min="8683" max="8683" width="24.140625" style="1" customWidth="1"/>
    <col min="8684" max="8684" width="27.42578125" style="1" customWidth="1"/>
    <col min="8685" max="8926" width="11.42578125" style="1"/>
    <col min="8927" max="8928" width="9.7109375" style="1" customWidth="1"/>
    <col min="8929" max="8929" width="61" style="1" customWidth="1"/>
    <col min="8930" max="8930" width="18.7109375" style="1" customWidth="1"/>
    <col min="8931" max="8931" width="17.85546875" style="1" customWidth="1"/>
    <col min="8932" max="8935" width="57" style="1" customWidth="1"/>
    <col min="8936" max="8936" width="25.85546875" style="1" bestFit="1" customWidth="1"/>
    <col min="8937" max="8937" width="25.140625" style="1" customWidth="1"/>
    <col min="8938" max="8938" width="33.28515625" style="1" customWidth="1"/>
    <col min="8939" max="8939" width="24.140625" style="1" customWidth="1"/>
    <col min="8940" max="8940" width="27.42578125" style="1" customWidth="1"/>
    <col min="8941" max="9182" width="11.42578125" style="1"/>
    <col min="9183" max="9184" width="9.7109375" style="1" customWidth="1"/>
    <col min="9185" max="9185" width="61" style="1" customWidth="1"/>
    <col min="9186" max="9186" width="18.7109375" style="1" customWidth="1"/>
    <col min="9187" max="9187" width="17.85546875" style="1" customWidth="1"/>
    <col min="9188" max="9191" width="57" style="1" customWidth="1"/>
    <col min="9192" max="9192" width="25.85546875" style="1" bestFit="1" customWidth="1"/>
    <col min="9193" max="9193" width="25.140625" style="1" customWidth="1"/>
    <col min="9194" max="9194" width="33.28515625" style="1" customWidth="1"/>
    <col min="9195" max="9195" width="24.140625" style="1" customWidth="1"/>
    <col min="9196" max="9196" width="27.42578125" style="1" customWidth="1"/>
    <col min="9197" max="9438" width="11.42578125" style="1"/>
    <col min="9439" max="9440" width="9.7109375" style="1" customWidth="1"/>
    <col min="9441" max="9441" width="61" style="1" customWidth="1"/>
    <col min="9442" max="9442" width="18.7109375" style="1" customWidth="1"/>
    <col min="9443" max="9443" width="17.85546875" style="1" customWidth="1"/>
    <col min="9444" max="9447" width="57" style="1" customWidth="1"/>
    <col min="9448" max="9448" width="25.85546875" style="1" bestFit="1" customWidth="1"/>
    <col min="9449" max="9449" width="25.140625" style="1" customWidth="1"/>
    <col min="9450" max="9450" width="33.28515625" style="1" customWidth="1"/>
    <col min="9451" max="9451" width="24.140625" style="1" customWidth="1"/>
    <col min="9452" max="9452" width="27.42578125" style="1" customWidth="1"/>
    <col min="9453" max="9694" width="11.42578125" style="1"/>
    <col min="9695" max="9696" width="9.7109375" style="1" customWidth="1"/>
    <col min="9697" max="9697" width="61" style="1" customWidth="1"/>
    <col min="9698" max="9698" width="18.7109375" style="1" customWidth="1"/>
    <col min="9699" max="9699" width="17.85546875" style="1" customWidth="1"/>
    <col min="9700" max="9703" width="57" style="1" customWidth="1"/>
    <col min="9704" max="9704" width="25.85546875" style="1" bestFit="1" customWidth="1"/>
    <col min="9705" max="9705" width="25.140625" style="1" customWidth="1"/>
    <col min="9706" max="9706" width="33.28515625" style="1" customWidth="1"/>
    <col min="9707" max="9707" width="24.140625" style="1" customWidth="1"/>
    <col min="9708" max="9708" width="27.42578125" style="1" customWidth="1"/>
    <col min="9709" max="9950" width="11.42578125" style="1"/>
    <col min="9951" max="9952" width="9.7109375" style="1" customWidth="1"/>
    <col min="9953" max="9953" width="61" style="1" customWidth="1"/>
    <col min="9954" max="9954" width="18.7109375" style="1" customWidth="1"/>
    <col min="9955" max="9955" width="17.85546875" style="1" customWidth="1"/>
    <col min="9956" max="9959" width="57" style="1" customWidth="1"/>
    <col min="9960" max="9960" width="25.85546875" style="1" bestFit="1" customWidth="1"/>
    <col min="9961" max="9961" width="25.140625" style="1" customWidth="1"/>
    <col min="9962" max="9962" width="33.28515625" style="1" customWidth="1"/>
    <col min="9963" max="9963" width="24.140625" style="1" customWidth="1"/>
    <col min="9964" max="9964" width="27.42578125" style="1" customWidth="1"/>
    <col min="9965" max="10206" width="11.42578125" style="1"/>
    <col min="10207" max="10208" width="9.7109375" style="1" customWidth="1"/>
    <col min="10209" max="10209" width="61" style="1" customWidth="1"/>
    <col min="10210" max="10210" width="18.7109375" style="1" customWidth="1"/>
    <col min="10211" max="10211" width="17.85546875" style="1" customWidth="1"/>
    <col min="10212" max="10215" width="57" style="1" customWidth="1"/>
    <col min="10216" max="10216" width="25.85546875" style="1" bestFit="1" customWidth="1"/>
    <col min="10217" max="10217" width="25.140625" style="1" customWidth="1"/>
    <col min="10218" max="10218" width="33.28515625" style="1" customWidth="1"/>
    <col min="10219" max="10219" width="24.140625" style="1" customWidth="1"/>
    <col min="10220" max="10220" width="27.42578125" style="1" customWidth="1"/>
    <col min="10221" max="10462" width="11.42578125" style="1"/>
    <col min="10463" max="10464" width="9.7109375" style="1" customWidth="1"/>
    <col min="10465" max="10465" width="61" style="1" customWidth="1"/>
    <col min="10466" max="10466" width="18.7109375" style="1" customWidth="1"/>
    <col min="10467" max="10467" width="17.85546875" style="1" customWidth="1"/>
    <col min="10468" max="10471" width="57" style="1" customWidth="1"/>
    <col min="10472" max="10472" width="25.85546875" style="1" bestFit="1" customWidth="1"/>
    <col min="10473" max="10473" width="25.140625" style="1" customWidth="1"/>
    <col min="10474" max="10474" width="33.28515625" style="1" customWidth="1"/>
    <col min="10475" max="10475" width="24.140625" style="1" customWidth="1"/>
    <col min="10476" max="10476" width="27.42578125" style="1" customWidth="1"/>
    <col min="10477" max="10718" width="11.42578125" style="1"/>
    <col min="10719" max="10720" width="9.7109375" style="1" customWidth="1"/>
    <col min="10721" max="10721" width="61" style="1" customWidth="1"/>
    <col min="10722" max="10722" width="18.7109375" style="1" customWidth="1"/>
    <col min="10723" max="10723" width="17.85546875" style="1" customWidth="1"/>
    <col min="10724" max="10727" width="57" style="1" customWidth="1"/>
    <col min="10728" max="10728" width="25.85546875" style="1" bestFit="1" customWidth="1"/>
    <col min="10729" max="10729" width="25.140625" style="1" customWidth="1"/>
    <col min="10730" max="10730" width="33.28515625" style="1" customWidth="1"/>
    <col min="10731" max="10731" width="24.140625" style="1" customWidth="1"/>
    <col min="10732" max="10732" width="27.42578125" style="1" customWidth="1"/>
    <col min="10733" max="10974" width="11.42578125" style="1"/>
    <col min="10975" max="10976" width="9.7109375" style="1" customWidth="1"/>
    <col min="10977" max="10977" width="61" style="1" customWidth="1"/>
    <col min="10978" max="10978" width="18.7109375" style="1" customWidth="1"/>
    <col min="10979" max="10979" width="17.85546875" style="1" customWidth="1"/>
    <col min="10980" max="10983" width="57" style="1" customWidth="1"/>
    <col min="10984" max="10984" width="25.85546875" style="1" bestFit="1" customWidth="1"/>
    <col min="10985" max="10985" width="25.140625" style="1" customWidth="1"/>
    <col min="10986" max="10986" width="33.28515625" style="1" customWidth="1"/>
    <col min="10987" max="10987" width="24.140625" style="1" customWidth="1"/>
    <col min="10988" max="10988" width="27.42578125" style="1" customWidth="1"/>
    <col min="10989" max="11230" width="11.42578125" style="1"/>
    <col min="11231" max="11232" width="9.7109375" style="1" customWidth="1"/>
    <col min="11233" max="11233" width="61" style="1" customWidth="1"/>
    <col min="11234" max="11234" width="18.7109375" style="1" customWidth="1"/>
    <col min="11235" max="11235" width="17.85546875" style="1" customWidth="1"/>
    <col min="11236" max="11239" width="57" style="1" customWidth="1"/>
    <col min="11240" max="11240" width="25.85546875" style="1" bestFit="1" customWidth="1"/>
    <col min="11241" max="11241" width="25.140625" style="1" customWidth="1"/>
    <col min="11242" max="11242" width="33.28515625" style="1" customWidth="1"/>
    <col min="11243" max="11243" width="24.140625" style="1" customWidth="1"/>
    <col min="11244" max="11244" width="27.42578125" style="1" customWidth="1"/>
    <col min="11245" max="11486" width="11.42578125" style="1"/>
    <col min="11487" max="11488" width="9.7109375" style="1" customWidth="1"/>
    <col min="11489" max="11489" width="61" style="1" customWidth="1"/>
    <col min="11490" max="11490" width="18.7109375" style="1" customWidth="1"/>
    <col min="11491" max="11491" width="17.85546875" style="1" customWidth="1"/>
    <col min="11492" max="11495" width="57" style="1" customWidth="1"/>
    <col min="11496" max="11496" width="25.85546875" style="1" bestFit="1" customWidth="1"/>
    <col min="11497" max="11497" width="25.140625" style="1" customWidth="1"/>
    <col min="11498" max="11498" width="33.28515625" style="1" customWidth="1"/>
    <col min="11499" max="11499" width="24.140625" style="1" customWidth="1"/>
    <col min="11500" max="11500" width="27.42578125" style="1" customWidth="1"/>
    <col min="11501" max="11742" width="11.42578125" style="1"/>
    <col min="11743" max="11744" width="9.7109375" style="1" customWidth="1"/>
    <col min="11745" max="11745" width="61" style="1" customWidth="1"/>
    <col min="11746" max="11746" width="18.7109375" style="1" customWidth="1"/>
    <col min="11747" max="11747" width="17.85546875" style="1" customWidth="1"/>
    <col min="11748" max="11751" width="57" style="1" customWidth="1"/>
    <col min="11752" max="11752" width="25.85546875" style="1" bestFit="1" customWidth="1"/>
    <col min="11753" max="11753" width="25.140625" style="1" customWidth="1"/>
    <col min="11754" max="11754" width="33.28515625" style="1" customWidth="1"/>
    <col min="11755" max="11755" width="24.140625" style="1" customWidth="1"/>
    <col min="11756" max="11756" width="27.42578125" style="1" customWidth="1"/>
    <col min="11757" max="11998" width="11.42578125" style="1"/>
    <col min="11999" max="12000" width="9.7109375" style="1" customWidth="1"/>
    <col min="12001" max="12001" width="61" style="1" customWidth="1"/>
    <col min="12002" max="12002" width="18.7109375" style="1" customWidth="1"/>
    <col min="12003" max="12003" width="17.85546875" style="1" customWidth="1"/>
    <col min="12004" max="12007" width="57" style="1" customWidth="1"/>
    <col min="12008" max="12008" width="25.85546875" style="1" bestFit="1" customWidth="1"/>
    <col min="12009" max="12009" width="25.140625" style="1" customWidth="1"/>
    <col min="12010" max="12010" width="33.28515625" style="1" customWidth="1"/>
    <col min="12011" max="12011" width="24.140625" style="1" customWidth="1"/>
    <col min="12012" max="12012" width="27.42578125" style="1" customWidth="1"/>
    <col min="12013" max="12254" width="11.42578125" style="1"/>
    <col min="12255" max="12256" width="9.7109375" style="1" customWidth="1"/>
    <col min="12257" max="12257" width="61" style="1" customWidth="1"/>
    <col min="12258" max="12258" width="18.7109375" style="1" customWidth="1"/>
    <col min="12259" max="12259" width="17.85546875" style="1" customWidth="1"/>
    <col min="12260" max="12263" width="57" style="1" customWidth="1"/>
    <col min="12264" max="12264" width="25.85546875" style="1" bestFit="1" customWidth="1"/>
    <col min="12265" max="12265" width="25.140625" style="1" customWidth="1"/>
    <col min="12266" max="12266" width="33.28515625" style="1" customWidth="1"/>
    <col min="12267" max="12267" width="24.140625" style="1" customWidth="1"/>
    <col min="12268" max="12268" width="27.42578125" style="1" customWidth="1"/>
    <col min="12269" max="12510" width="11.42578125" style="1"/>
    <col min="12511" max="12512" width="9.7109375" style="1" customWidth="1"/>
    <col min="12513" max="12513" width="61" style="1" customWidth="1"/>
    <col min="12514" max="12514" width="18.7109375" style="1" customWidth="1"/>
    <col min="12515" max="12515" width="17.85546875" style="1" customWidth="1"/>
    <col min="12516" max="12519" width="57" style="1" customWidth="1"/>
    <col min="12520" max="12520" width="25.85546875" style="1" bestFit="1" customWidth="1"/>
    <col min="12521" max="12521" width="25.140625" style="1" customWidth="1"/>
    <col min="12522" max="12522" width="33.28515625" style="1" customWidth="1"/>
    <col min="12523" max="12523" width="24.140625" style="1" customWidth="1"/>
    <col min="12524" max="12524" width="27.42578125" style="1" customWidth="1"/>
    <col min="12525" max="12766" width="11.42578125" style="1"/>
    <col min="12767" max="12768" width="9.7109375" style="1" customWidth="1"/>
    <col min="12769" max="12769" width="61" style="1" customWidth="1"/>
    <col min="12770" max="12770" width="18.7109375" style="1" customWidth="1"/>
    <col min="12771" max="12771" width="17.85546875" style="1" customWidth="1"/>
    <col min="12772" max="12775" width="57" style="1" customWidth="1"/>
    <col min="12776" max="12776" width="25.85546875" style="1" bestFit="1" customWidth="1"/>
    <col min="12777" max="12777" width="25.140625" style="1" customWidth="1"/>
    <col min="12778" max="12778" width="33.28515625" style="1" customWidth="1"/>
    <col min="12779" max="12779" width="24.140625" style="1" customWidth="1"/>
    <col min="12780" max="12780" width="27.42578125" style="1" customWidth="1"/>
    <col min="12781" max="13022" width="11.42578125" style="1"/>
    <col min="13023" max="13024" width="9.7109375" style="1" customWidth="1"/>
    <col min="13025" max="13025" width="61" style="1" customWidth="1"/>
    <col min="13026" max="13026" width="18.7109375" style="1" customWidth="1"/>
    <col min="13027" max="13027" width="17.85546875" style="1" customWidth="1"/>
    <col min="13028" max="13031" width="57" style="1" customWidth="1"/>
    <col min="13032" max="13032" width="25.85546875" style="1" bestFit="1" customWidth="1"/>
    <col min="13033" max="13033" width="25.140625" style="1" customWidth="1"/>
    <col min="13034" max="13034" width="33.28515625" style="1" customWidth="1"/>
    <col min="13035" max="13035" width="24.140625" style="1" customWidth="1"/>
    <col min="13036" max="13036" width="27.42578125" style="1" customWidth="1"/>
    <col min="13037" max="13278" width="11.42578125" style="1"/>
    <col min="13279" max="13280" width="9.7109375" style="1" customWidth="1"/>
    <col min="13281" max="13281" width="61" style="1" customWidth="1"/>
    <col min="13282" max="13282" width="18.7109375" style="1" customWidth="1"/>
    <col min="13283" max="13283" width="17.85546875" style="1" customWidth="1"/>
    <col min="13284" max="13287" width="57" style="1" customWidth="1"/>
    <col min="13288" max="13288" width="25.85546875" style="1" bestFit="1" customWidth="1"/>
    <col min="13289" max="13289" width="25.140625" style="1" customWidth="1"/>
    <col min="13290" max="13290" width="33.28515625" style="1" customWidth="1"/>
    <col min="13291" max="13291" width="24.140625" style="1" customWidth="1"/>
    <col min="13292" max="13292" width="27.42578125" style="1" customWidth="1"/>
    <col min="13293" max="13534" width="11.42578125" style="1"/>
    <col min="13535" max="13536" width="9.7109375" style="1" customWidth="1"/>
    <col min="13537" max="13537" width="61" style="1" customWidth="1"/>
    <col min="13538" max="13538" width="18.7109375" style="1" customWidth="1"/>
    <col min="13539" max="13539" width="17.85546875" style="1" customWidth="1"/>
    <col min="13540" max="13543" width="57" style="1" customWidth="1"/>
    <col min="13544" max="13544" width="25.85546875" style="1" bestFit="1" customWidth="1"/>
    <col min="13545" max="13545" width="25.140625" style="1" customWidth="1"/>
    <col min="13546" max="13546" width="33.28515625" style="1" customWidth="1"/>
    <col min="13547" max="13547" width="24.140625" style="1" customWidth="1"/>
    <col min="13548" max="13548" width="27.42578125" style="1" customWidth="1"/>
    <col min="13549" max="13790" width="11.42578125" style="1"/>
    <col min="13791" max="13792" width="9.7109375" style="1" customWidth="1"/>
    <col min="13793" max="13793" width="61" style="1" customWidth="1"/>
    <col min="13794" max="13794" width="18.7109375" style="1" customWidth="1"/>
    <col min="13795" max="13795" width="17.85546875" style="1" customWidth="1"/>
    <col min="13796" max="13799" width="57" style="1" customWidth="1"/>
    <col min="13800" max="13800" width="25.85546875" style="1" bestFit="1" customWidth="1"/>
    <col min="13801" max="13801" width="25.140625" style="1" customWidth="1"/>
    <col min="13802" max="13802" width="33.28515625" style="1" customWidth="1"/>
    <col min="13803" max="13803" width="24.140625" style="1" customWidth="1"/>
    <col min="13804" max="13804" width="27.42578125" style="1" customWidth="1"/>
    <col min="13805" max="14046" width="11.42578125" style="1"/>
    <col min="14047" max="14048" width="9.7109375" style="1" customWidth="1"/>
    <col min="14049" max="14049" width="61" style="1" customWidth="1"/>
    <col min="14050" max="14050" width="18.7109375" style="1" customWidth="1"/>
    <col min="14051" max="14051" width="17.85546875" style="1" customWidth="1"/>
    <col min="14052" max="14055" width="57" style="1" customWidth="1"/>
    <col min="14056" max="14056" width="25.85546875" style="1" bestFit="1" customWidth="1"/>
    <col min="14057" max="14057" width="25.140625" style="1" customWidth="1"/>
    <col min="14058" max="14058" width="33.28515625" style="1" customWidth="1"/>
    <col min="14059" max="14059" width="24.140625" style="1" customWidth="1"/>
    <col min="14060" max="14060" width="27.42578125" style="1" customWidth="1"/>
    <col min="14061" max="14302" width="11.42578125" style="1"/>
    <col min="14303" max="14304" width="9.7109375" style="1" customWidth="1"/>
    <col min="14305" max="14305" width="61" style="1" customWidth="1"/>
    <col min="14306" max="14306" width="18.7109375" style="1" customWidth="1"/>
    <col min="14307" max="14307" width="17.85546875" style="1" customWidth="1"/>
    <col min="14308" max="14311" width="57" style="1" customWidth="1"/>
    <col min="14312" max="14312" width="25.85546875" style="1" bestFit="1" customWidth="1"/>
    <col min="14313" max="14313" width="25.140625" style="1" customWidth="1"/>
    <col min="14314" max="14314" width="33.28515625" style="1" customWidth="1"/>
    <col min="14315" max="14315" width="24.140625" style="1" customWidth="1"/>
    <col min="14316" max="14316" width="27.42578125" style="1" customWidth="1"/>
    <col min="14317" max="14558" width="11.42578125" style="1"/>
    <col min="14559" max="14560" width="9.7109375" style="1" customWidth="1"/>
    <col min="14561" max="14561" width="61" style="1" customWidth="1"/>
    <col min="14562" max="14562" width="18.7109375" style="1" customWidth="1"/>
    <col min="14563" max="14563" width="17.85546875" style="1" customWidth="1"/>
    <col min="14564" max="14567" width="57" style="1" customWidth="1"/>
    <col min="14568" max="14568" width="25.85546875" style="1" bestFit="1" customWidth="1"/>
    <col min="14569" max="14569" width="25.140625" style="1" customWidth="1"/>
    <col min="14570" max="14570" width="33.28515625" style="1" customWidth="1"/>
    <col min="14571" max="14571" width="24.140625" style="1" customWidth="1"/>
    <col min="14572" max="14572" width="27.42578125" style="1" customWidth="1"/>
    <col min="14573" max="14814" width="11.42578125" style="1"/>
    <col min="14815" max="14816" width="9.7109375" style="1" customWidth="1"/>
    <col min="14817" max="14817" width="61" style="1" customWidth="1"/>
    <col min="14818" max="14818" width="18.7109375" style="1" customWidth="1"/>
    <col min="14819" max="14819" width="17.85546875" style="1" customWidth="1"/>
    <col min="14820" max="14823" width="57" style="1" customWidth="1"/>
    <col min="14824" max="14824" width="25.85546875" style="1" bestFit="1" customWidth="1"/>
    <col min="14825" max="14825" width="25.140625" style="1" customWidth="1"/>
    <col min="14826" max="14826" width="33.28515625" style="1" customWidth="1"/>
    <col min="14827" max="14827" width="24.140625" style="1" customWidth="1"/>
    <col min="14828" max="14828" width="27.42578125" style="1" customWidth="1"/>
    <col min="14829" max="15070" width="11.42578125" style="1"/>
    <col min="15071" max="15072" width="9.7109375" style="1" customWidth="1"/>
    <col min="15073" max="15073" width="61" style="1" customWidth="1"/>
    <col min="15074" max="15074" width="18.7109375" style="1" customWidth="1"/>
    <col min="15075" max="15075" width="17.85546875" style="1" customWidth="1"/>
    <col min="15076" max="15079" width="57" style="1" customWidth="1"/>
    <col min="15080" max="15080" width="25.85546875" style="1" bestFit="1" customWidth="1"/>
    <col min="15081" max="15081" width="25.140625" style="1" customWidth="1"/>
    <col min="15082" max="15082" width="33.28515625" style="1" customWidth="1"/>
    <col min="15083" max="15083" width="24.140625" style="1" customWidth="1"/>
    <col min="15084" max="15084" width="27.42578125" style="1" customWidth="1"/>
    <col min="15085" max="15326" width="11.42578125" style="1"/>
    <col min="15327" max="15328" width="9.7109375" style="1" customWidth="1"/>
    <col min="15329" max="15329" width="61" style="1" customWidth="1"/>
    <col min="15330" max="15330" width="18.7109375" style="1" customWidth="1"/>
    <col min="15331" max="15331" width="17.85546875" style="1" customWidth="1"/>
    <col min="15332" max="15335" width="57" style="1" customWidth="1"/>
    <col min="15336" max="15336" width="25.85546875" style="1" bestFit="1" customWidth="1"/>
    <col min="15337" max="15337" width="25.140625" style="1" customWidth="1"/>
    <col min="15338" max="15338" width="33.28515625" style="1" customWidth="1"/>
    <col min="15339" max="15339" width="24.140625" style="1" customWidth="1"/>
    <col min="15340" max="15340" width="27.42578125" style="1" customWidth="1"/>
    <col min="15341" max="15582" width="11.42578125" style="1"/>
    <col min="15583" max="15584" width="9.7109375" style="1" customWidth="1"/>
    <col min="15585" max="15585" width="61" style="1" customWidth="1"/>
    <col min="15586" max="15586" width="18.7109375" style="1" customWidth="1"/>
    <col min="15587" max="15587" width="17.85546875" style="1" customWidth="1"/>
    <col min="15588" max="15591" width="57" style="1" customWidth="1"/>
    <col min="15592" max="15592" width="25.85546875" style="1" bestFit="1" customWidth="1"/>
    <col min="15593" max="15593" width="25.140625" style="1" customWidth="1"/>
    <col min="15594" max="15594" width="33.28515625" style="1" customWidth="1"/>
    <col min="15595" max="15595" width="24.140625" style="1" customWidth="1"/>
    <col min="15596" max="15596" width="27.42578125" style="1" customWidth="1"/>
    <col min="15597" max="15838" width="11.42578125" style="1"/>
    <col min="15839" max="15840" width="9.7109375" style="1" customWidth="1"/>
    <col min="15841" max="15841" width="61" style="1" customWidth="1"/>
    <col min="15842" max="15842" width="18.7109375" style="1" customWidth="1"/>
    <col min="15843" max="15843" width="17.85546875" style="1" customWidth="1"/>
    <col min="15844" max="15847" width="57" style="1" customWidth="1"/>
    <col min="15848" max="15848" width="25.85546875" style="1" bestFit="1" customWidth="1"/>
    <col min="15849" max="15849" width="25.140625" style="1" customWidth="1"/>
    <col min="15850" max="15850" width="33.28515625" style="1" customWidth="1"/>
    <col min="15851" max="15851" width="24.140625" style="1" customWidth="1"/>
    <col min="15852" max="15852" width="27.42578125" style="1" customWidth="1"/>
    <col min="15853" max="16094" width="11.42578125" style="1"/>
    <col min="16095" max="16096" width="9.7109375" style="1" customWidth="1"/>
    <col min="16097" max="16097" width="61" style="1" customWidth="1"/>
    <col min="16098" max="16098" width="18.7109375" style="1" customWidth="1"/>
    <col min="16099" max="16099" width="17.85546875" style="1" customWidth="1"/>
    <col min="16100" max="16103" width="57" style="1" customWidth="1"/>
    <col min="16104" max="16104" width="25.85546875" style="1" bestFit="1" customWidth="1"/>
    <col min="16105" max="16105" width="25.140625" style="1" customWidth="1"/>
    <col min="16106" max="16106" width="33.28515625" style="1" customWidth="1"/>
    <col min="16107" max="16107" width="24.140625" style="1" customWidth="1"/>
    <col min="16108" max="16108" width="27.42578125" style="1" customWidth="1"/>
    <col min="16109" max="16384" width="11.42578125" style="1"/>
  </cols>
  <sheetData>
    <row r="1" spans="1:18" x14ac:dyDescent="0.25">
      <c r="A1" s="76"/>
      <c r="B1" s="117" t="s">
        <v>96</v>
      </c>
      <c r="C1" s="117"/>
      <c r="D1" s="117"/>
      <c r="E1" s="117"/>
      <c r="F1" s="117"/>
      <c r="G1" s="117"/>
      <c r="H1" s="117"/>
      <c r="I1" s="117"/>
      <c r="J1" s="117"/>
      <c r="K1" s="117"/>
      <c r="L1" s="117"/>
      <c r="M1" s="13"/>
      <c r="N1" s="14"/>
      <c r="O1" s="15" t="s">
        <v>0</v>
      </c>
      <c r="P1" s="15" t="s">
        <v>1</v>
      </c>
      <c r="Q1" s="15" t="s">
        <v>2</v>
      </c>
    </row>
    <row r="2" spans="1:18" x14ac:dyDescent="0.25">
      <c r="A2" s="76"/>
      <c r="B2" s="117" t="s">
        <v>97</v>
      </c>
      <c r="C2" s="117"/>
      <c r="D2" s="117"/>
      <c r="E2" s="117"/>
      <c r="F2" s="117"/>
      <c r="G2" s="117"/>
      <c r="H2" s="117"/>
      <c r="I2" s="117"/>
      <c r="J2" s="117"/>
      <c r="K2" s="117"/>
      <c r="L2" s="117"/>
      <c r="M2" s="13"/>
      <c r="N2" s="14"/>
      <c r="O2" s="15"/>
      <c r="P2" s="15"/>
      <c r="Q2" s="16"/>
    </row>
    <row r="3" spans="1:18" x14ac:dyDescent="0.25">
      <c r="A3" s="76"/>
      <c r="B3" s="117" t="s">
        <v>98</v>
      </c>
      <c r="C3" s="117"/>
      <c r="D3" s="117"/>
      <c r="E3" s="117"/>
      <c r="F3" s="117"/>
      <c r="G3" s="117"/>
      <c r="H3" s="117"/>
      <c r="I3" s="117"/>
      <c r="J3" s="117"/>
      <c r="K3" s="117"/>
      <c r="L3" s="117"/>
      <c r="M3" s="13"/>
      <c r="N3" s="14" t="s">
        <v>3</v>
      </c>
      <c r="O3" s="15">
        <v>16</v>
      </c>
      <c r="P3" s="15">
        <v>17</v>
      </c>
      <c r="Q3" s="15">
        <v>17</v>
      </c>
    </row>
    <row r="4" spans="1:18" x14ac:dyDescent="0.25">
      <c r="A4" s="76"/>
      <c r="B4" s="117" t="s">
        <v>106</v>
      </c>
      <c r="C4" s="117"/>
      <c r="D4" s="117"/>
      <c r="E4" s="117"/>
      <c r="F4" s="117"/>
      <c r="G4" s="117"/>
      <c r="H4" s="117"/>
      <c r="I4" s="117"/>
      <c r="J4" s="117"/>
      <c r="K4" s="117"/>
      <c r="L4" s="117"/>
      <c r="M4" s="13"/>
      <c r="N4" s="14" t="s">
        <v>4</v>
      </c>
      <c r="O4" s="15">
        <v>30</v>
      </c>
      <c r="P4" s="15">
        <v>31</v>
      </c>
      <c r="Q4" s="15">
        <v>31</v>
      </c>
    </row>
    <row r="5" spans="1:18" x14ac:dyDescent="0.25">
      <c r="B5" s="63"/>
      <c r="C5" s="63"/>
      <c r="D5" s="63"/>
      <c r="E5" s="63"/>
      <c r="F5" s="63"/>
      <c r="G5" s="63"/>
      <c r="H5" s="63"/>
      <c r="I5" s="63"/>
      <c r="J5" s="63"/>
      <c r="K5" s="63"/>
      <c r="L5" s="63"/>
      <c r="M5" s="13"/>
      <c r="N5" s="14" t="s">
        <v>5</v>
      </c>
      <c r="O5" s="15">
        <v>30</v>
      </c>
      <c r="P5" s="15">
        <v>28</v>
      </c>
      <c r="Q5" s="15">
        <v>28</v>
      </c>
    </row>
    <row r="6" spans="1:18" ht="38.25" customHeight="1" x14ac:dyDescent="0.25">
      <c r="A6" s="56" t="s">
        <v>6</v>
      </c>
      <c r="B6" s="43" t="s">
        <v>7</v>
      </c>
      <c r="C6" s="50"/>
      <c r="D6" s="113" t="s">
        <v>91</v>
      </c>
      <c r="E6" s="113"/>
      <c r="F6" s="113"/>
      <c r="G6" s="113"/>
      <c r="I6" s="57" t="s">
        <v>8</v>
      </c>
      <c r="J6" s="17">
        <f>+P3</f>
        <v>17</v>
      </c>
      <c r="K6" s="57" t="s">
        <v>12</v>
      </c>
      <c r="L6" s="18">
        <f>+P4+P5+P6+P7+P8+P9+P10+P11+P12+P13+P14+P15</f>
        <v>365</v>
      </c>
      <c r="M6" s="13"/>
      <c r="N6" s="14" t="s">
        <v>9</v>
      </c>
      <c r="O6" s="15">
        <v>30</v>
      </c>
      <c r="P6" s="15">
        <v>31</v>
      </c>
      <c r="Q6" s="15">
        <v>31</v>
      </c>
    </row>
    <row r="7" spans="1:18" ht="38.25" customHeight="1" x14ac:dyDescent="0.25">
      <c r="A7" s="56" t="s">
        <v>10</v>
      </c>
      <c r="B7" s="98" t="s">
        <v>11</v>
      </c>
      <c r="C7" s="50"/>
      <c r="D7" s="113"/>
      <c r="E7" s="113"/>
      <c r="F7" s="113"/>
      <c r="G7" s="113"/>
      <c r="I7" s="59"/>
      <c r="K7" s="60"/>
      <c r="L7" s="13"/>
      <c r="M7" s="13"/>
      <c r="N7" s="14" t="s">
        <v>13</v>
      </c>
      <c r="O7" s="15">
        <v>30</v>
      </c>
      <c r="P7" s="15">
        <v>30</v>
      </c>
      <c r="Q7" s="15">
        <v>30</v>
      </c>
    </row>
    <row r="8" spans="1:18" ht="38.25" customHeight="1" x14ac:dyDescent="0.25">
      <c r="A8" s="57" t="s">
        <v>14</v>
      </c>
      <c r="B8" s="43">
        <v>2</v>
      </c>
      <c r="C8" s="50"/>
      <c r="D8" s="113"/>
      <c r="E8" s="113"/>
      <c r="F8" s="113"/>
      <c r="G8" s="113"/>
      <c r="I8" s="54" t="s">
        <v>17</v>
      </c>
      <c r="J8" s="18">
        <f>+O3</f>
        <v>16</v>
      </c>
      <c r="K8" s="54" t="s">
        <v>18</v>
      </c>
      <c r="L8" s="18">
        <f>+O4+O5+O6+O7+O8+O9+O10+O11+O12+O13+O14+O15</f>
        <v>360</v>
      </c>
      <c r="M8" s="13"/>
      <c r="N8" s="14" t="s">
        <v>15</v>
      </c>
      <c r="O8" s="15">
        <v>30</v>
      </c>
      <c r="P8" s="15">
        <v>31</v>
      </c>
      <c r="Q8" s="15">
        <v>31</v>
      </c>
    </row>
    <row r="9" spans="1:18" ht="38.25" customHeight="1" x14ac:dyDescent="0.25">
      <c r="A9" s="57" t="s">
        <v>16</v>
      </c>
      <c r="B9" s="43">
        <v>80</v>
      </c>
      <c r="C9" s="50"/>
      <c r="D9" s="113"/>
      <c r="E9" s="113"/>
      <c r="F9" s="113"/>
      <c r="G9" s="113"/>
      <c r="I9" s="54" t="s">
        <v>20</v>
      </c>
      <c r="J9" s="18">
        <f>+P3</f>
        <v>17</v>
      </c>
      <c r="K9" s="54" t="s">
        <v>21</v>
      </c>
      <c r="L9" s="18">
        <f>+P4+P5+P6+P7+P8+P9+P10+P11+P12+P13+P14+P15</f>
        <v>365</v>
      </c>
      <c r="N9" s="14" t="s">
        <v>19</v>
      </c>
      <c r="O9" s="15">
        <v>30</v>
      </c>
      <c r="P9" s="15">
        <v>30</v>
      </c>
      <c r="Q9" s="15">
        <v>30</v>
      </c>
    </row>
    <row r="10" spans="1:18" ht="38.25" customHeight="1" x14ac:dyDescent="0.25">
      <c r="A10" s="50"/>
      <c r="B10" s="50"/>
      <c r="C10" s="50"/>
      <c r="D10" s="113" t="s">
        <v>90</v>
      </c>
      <c r="E10" s="113"/>
      <c r="F10" s="113"/>
      <c r="G10" s="113"/>
      <c r="I10" s="54" t="s">
        <v>23</v>
      </c>
      <c r="J10" s="18">
        <f>+Q3</f>
        <v>17</v>
      </c>
      <c r="K10" s="54" t="s">
        <v>24</v>
      </c>
      <c r="L10" s="18">
        <f>+P4+P5+P6+P7+P8+P9+P10+P11+P12+P13+P14+P15</f>
        <v>365</v>
      </c>
      <c r="N10" s="14" t="s">
        <v>22</v>
      </c>
      <c r="O10" s="15">
        <v>30</v>
      </c>
      <c r="P10" s="15">
        <v>31</v>
      </c>
      <c r="Q10" s="15">
        <v>31</v>
      </c>
    </row>
    <row r="11" spans="1:18" x14ac:dyDescent="0.25">
      <c r="A11" s="50"/>
      <c r="B11" s="50"/>
      <c r="C11" s="50"/>
      <c r="D11" s="50"/>
      <c r="E11" s="52"/>
      <c r="N11" s="14" t="s">
        <v>25</v>
      </c>
      <c r="O11" s="15">
        <v>30</v>
      </c>
      <c r="P11" s="15">
        <v>31</v>
      </c>
      <c r="Q11" s="15">
        <v>31</v>
      </c>
    </row>
    <row r="12" spans="1:18" ht="15.75" customHeight="1" x14ac:dyDescent="0.25">
      <c r="B12" s="31"/>
      <c r="C12" s="31"/>
      <c r="D12" s="31"/>
      <c r="E12" s="31"/>
      <c r="F12" s="104" t="s">
        <v>27</v>
      </c>
      <c r="G12" s="104"/>
      <c r="H12" s="104" t="s">
        <v>28</v>
      </c>
      <c r="I12" s="104"/>
      <c r="J12" s="32"/>
      <c r="K12" s="104" t="s">
        <v>109</v>
      </c>
      <c r="L12" s="104"/>
      <c r="M12" s="21"/>
      <c r="N12" s="14" t="s">
        <v>26</v>
      </c>
      <c r="O12" s="15">
        <v>30</v>
      </c>
      <c r="P12" s="15">
        <v>30</v>
      </c>
      <c r="Q12" s="15">
        <v>30</v>
      </c>
    </row>
    <row r="13" spans="1:18" ht="63" x14ac:dyDescent="0.25">
      <c r="A13" s="73" t="s">
        <v>30</v>
      </c>
      <c r="B13" s="73" t="s">
        <v>31</v>
      </c>
      <c r="C13" s="73" t="s">
        <v>32</v>
      </c>
      <c r="D13" s="109" t="s">
        <v>33</v>
      </c>
      <c r="E13" s="109"/>
      <c r="F13" s="73" t="s">
        <v>34</v>
      </c>
      <c r="G13" s="73" t="s">
        <v>35</v>
      </c>
      <c r="H13" s="73" t="s">
        <v>36</v>
      </c>
      <c r="I13" s="73" t="s">
        <v>35</v>
      </c>
      <c r="J13" s="73" t="s">
        <v>37</v>
      </c>
      <c r="K13" s="97" t="s">
        <v>107</v>
      </c>
      <c r="L13" s="97" t="s">
        <v>108</v>
      </c>
      <c r="M13" s="31"/>
      <c r="N13" s="14" t="s">
        <v>29</v>
      </c>
      <c r="O13" s="15">
        <v>30</v>
      </c>
      <c r="P13" s="15">
        <v>31</v>
      </c>
      <c r="Q13" s="15">
        <v>31</v>
      </c>
      <c r="R13" s="1">
        <f>SUM(R3:R12)</f>
        <v>0</v>
      </c>
    </row>
    <row r="14" spans="1:18" x14ac:dyDescent="0.25">
      <c r="A14" s="115" t="s">
        <v>39</v>
      </c>
      <c r="B14" s="12" t="s">
        <v>40</v>
      </c>
      <c r="C14" s="23">
        <v>1</v>
      </c>
      <c r="D14" s="111" t="s">
        <v>86</v>
      </c>
      <c r="E14" s="111"/>
      <c r="F14" s="12">
        <v>4563000</v>
      </c>
      <c r="G14" s="4">
        <f t="shared" ref="G14:G29" si="0">+ROUND(((F14*C14)/30)*$J$8,0)</f>
        <v>2433600</v>
      </c>
      <c r="H14" s="4">
        <v>4699890</v>
      </c>
      <c r="I14" s="4">
        <f t="shared" ref="I14:I29" si="1">+ROUND(((H14*C14)/30)*$L$8,0)</f>
        <v>56398680</v>
      </c>
      <c r="J14" s="4">
        <f>+G14+I14</f>
        <v>58832280</v>
      </c>
      <c r="K14" s="4"/>
      <c r="L14" s="4"/>
      <c r="M14" s="22"/>
      <c r="N14" s="14" t="s">
        <v>38</v>
      </c>
      <c r="O14" s="15">
        <v>30</v>
      </c>
      <c r="P14" s="15">
        <v>30</v>
      </c>
      <c r="Q14" s="15">
        <v>30</v>
      </c>
    </row>
    <row r="15" spans="1:18" x14ac:dyDescent="0.25">
      <c r="A15" s="115"/>
      <c r="B15" s="12" t="s">
        <v>41</v>
      </c>
      <c r="C15" s="23">
        <v>2</v>
      </c>
      <c r="D15" s="111" t="s">
        <v>86</v>
      </c>
      <c r="E15" s="111"/>
      <c r="F15" s="12">
        <v>3911000</v>
      </c>
      <c r="G15" s="4">
        <f t="shared" si="0"/>
        <v>4171733</v>
      </c>
      <c r="H15" s="4">
        <v>4028330</v>
      </c>
      <c r="I15" s="4">
        <f t="shared" si="1"/>
        <v>96679920</v>
      </c>
      <c r="J15" s="4">
        <f t="shared" ref="J15:J37" si="2">+G15+I15</f>
        <v>100851653</v>
      </c>
      <c r="K15" s="4"/>
      <c r="L15" s="4"/>
      <c r="M15" s="3"/>
      <c r="N15" s="14" t="s">
        <v>3</v>
      </c>
      <c r="O15" s="15">
        <v>30</v>
      </c>
      <c r="P15" s="15">
        <v>31</v>
      </c>
      <c r="Q15" s="15">
        <v>31</v>
      </c>
    </row>
    <row r="16" spans="1:18" x14ac:dyDescent="0.25">
      <c r="A16" s="115"/>
      <c r="B16" s="12" t="s">
        <v>42</v>
      </c>
      <c r="C16" s="23">
        <v>2</v>
      </c>
      <c r="D16" s="111" t="s">
        <v>86</v>
      </c>
      <c r="E16" s="111"/>
      <c r="F16" s="12">
        <v>3911000</v>
      </c>
      <c r="G16" s="4">
        <f t="shared" si="0"/>
        <v>4171733</v>
      </c>
      <c r="H16" s="4">
        <v>4028330</v>
      </c>
      <c r="I16" s="4">
        <f t="shared" si="1"/>
        <v>96679920</v>
      </c>
      <c r="J16" s="4">
        <f t="shared" si="2"/>
        <v>100851653</v>
      </c>
      <c r="K16" s="4"/>
      <c r="L16" s="4"/>
      <c r="M16" s="3"/>
      <c r="N16" s="14"/>
      <c r="O16" s="15">
        <f>SUM(O3:O15)</f>
        <v>376</v>
      </c>
      <c r="P16" s="15">
        <f>SUM(P3:P15)</f>
        <v>382</v>
      </c>
      <c r="Q16" s="15">
        <f>SUM(Q3:Q15)</f>
        <v>382</v>
      </c>
    </row>
    <row r="17" spans="1:17" x14ac:dyDescent="0.25">
      <c r="A17" s="115"/>
      <c r="B17" s="12" t="s">
        <v>43</v>
      </c>
      <c r="C17" s="23">
        <v>2</v>
      </c>
      <c r="D17" s="111" t="s">
        <v>86</v>
      </c>
      <c r="E17" s="111"/>
      <c r="F17" s="12">
        <v>3911000</v>
      </c>
      <c r="G17" s="4">
        <f t="shared" si="0"/>
        <v>4171733</v>
      </c>
      <c r="H17" s="4">
        <v>4028330</v>
      </c>
      <c r="I17" s="4">
        <f t="shared" si="1"/>
        <v>96679920</v>
      </c>
      <c r="J17" s="4">
        <f t="shared" si="2"/>
        <v>100851653</v>
      </c>
      <c r="K17" s="4"/>
      <c r="L17" s="4"/>
      <c r="M17" s="3"/>
      <c r="N17" s="14"/>
      <c r="O17" s="14"/>
      <c r="P17" s="14"/>
      <c r="Q17" s="14"/>
    </row>
    <row r="18" spans="1:17" x14ac:dyDescent="0.25">
      <c r="A18" s="115"/>
      <c r="B18" s="12" t="s">
        <v>44</v>
      </c>
      <c r="C18" s="23">
        <v>2</v>
      </c>
      <c r="D18" s="111" t="s">
        <v>86</v>
      </c>
      <c r="E18" s="111"/>
      <c r="F18" s="12">
        <v>3911000</v>
      </c>
      <c r="G18" s="4">
        <f t="shared" si="0"/>
        <v>4171733</v>
      </c>
      <c r="H18" s="4">
        <v>4028330</v>
      </c>
      <c r="I18" s="4">
        <f t="shared" si="1"/>
        <v>96679920</v>
      </c>
      <c r="J18" s="4">
        <f t="shared" si="2"/>
        <v>100851653</v>
      </c>
      <c r="K18" s="4"/>
      <c r="L18" s="4"/>
      <c r="M18" s="3"/>
      <c r="O18" s="1"/>
      <c r="P18" s="1"/>
      <c r="Q18" s="1"/>
    </row>
    <row r="19" spans="1:17" x14ac:dyDescent="0.25">
      <c r="A19" s="115"/>
      <c r="B19" s="12" t="s">
        <v>84</v>
      </c>
      <c r="C19" s="23">
        <v>2</v>
      </c>
      <c r="D19" s="111" t="s">
        <v>86</v>
      </c>
      <c r="E19" s="111"/>
      <c r="F19" s="12">
        <v>3911000</v>
      </c>
      <c r="G19" s="4">
        <f t="shared" si="0"/>
        <v>4171733</v>
      </c>
      <c r="H19" s="4">
        <v>4028330</v>
      </c>
      <c r="I19" s="4">
        <f t="shared" si="1"/>
        <v>96679920</v>
      </c>
      <c r="J19" s="4">
        <f t="shared" si="2"/>
        <v>100851653</v>
      </c>
      <c r="K19" s="4"/>
      <c r="L19" s="4"/>
      <c r="M19" s="3"/>
      <c r="N19" s="2"/>
      <c r="P19" s="6"/>
    </row>
    <row r="20" spans="1:17" x14ac:dyDescent="0.25">
      <c r="A20" s="115"/>
      <c r="B20" s="12" t="s">
        <v>85</v>
      </c>
      <c r="C20" s="23">
        <v>2</v>
      </c>
      <c r="D20" s="111" t="s">
        <v>86</v>
      </c>
      <c r="E20" s="111"/>
      <c r="F20" s="12">
        <v>3911000</v>
      </c>
      <c r="G20" s="4">
        <f t="shared" si="0"/>
        <v>4171733</v>
      </c>
      <c r="H20" s="4">
        <v>4028330</v>
      </c>
      <c r="I20" s="4">
        <f t="shared" si="1"/>
        <v>96679920</v>
      </c>
      <c r="J20" s="4">
        <f t="shared" si="2"/>
        <v>100851653</v>
      </c>
      <c r="K20" s="4"/>
      <c r="L20" s="4"/>
      <c r="M20" s="3"/>
      <c r="N20" s="2"/>
      <c r="P20" s="6"/>
    </row>
    <row r="21" spans="1:17" x14ac:dyDescent="0.25">
      <c r="A21" s="115"/>
      <c r="B21" s="12" t="s">
        <v>46</v>
      </c>
      <c r="C21" s="23">
        <v>2</v>
      </c>
      <c r="D21" s="111" t="s">
        <v>86</v>
      </c>
      <c r="E21" s="111"/>
      <c r="F21" s="12">
        <v>3911000</v>
      </c>
      <c r="G21" s="4">
        <f t="shared" si="0"/>
        <v>4171733</v>
      </c>
      <c r="H21" s="4">
        <v>4028330</v>
      </c>
      <c r="I21" s="4">
        <f t="shared" si="1"/>
        <v>96679920</v>
      </c>
      <c r="J21" s="4">
        <f t="shared" si="2"/>
        <v>100851653</v>
      </c>
      <c r="K21" s="4"/>
      <c r="L21" s="4"/>
      <c r="M21" s="3"/>
      <c r="N21" s="2"/>
      <c r="P21" s="6"/>
    </row>
    <row r="22" spans="1:17" x14ac:dyDescent="0.25">
      <c r="A22" s="115"/>
      <c r="B22" s="12" t="s">
        <v>47</v>
      </c>
      <c r="C22" s="23">
        <v>1</v>
      </c>
      <c r="D22" s="111" t="s">
        <v>86</v>
      </c>
      <c r="E22" s="111"/>
      <c r="F22" s="12">
        <v>3911000</v>
      </c>
      <c r="G22" s="4">
        <f t="shared" si="0"/>
        <v>2085867</v>
      </c>
      <c r="H22" s="4">
        <v>4028330</v>
      </c>
      <c r="I22" s="4">
        <f t="shared" si="1"/>
        <v>48339960</v>
      </c>
      <c r="J22" s="4">
        <f t="shared" si="2"/>
        <v>50425827</v>
      </c>
      <c r="K22" s="4"/>
      <c r="L22" s="4"/>
      <c r="M22" s="3"/>
      <c r="N22" s="2"/>
      <c r="P22" s="6"/>
    </row>
    <row r="23" spans="1:17" x14ac:dyDescent="0.25">
      <c r="A23" s="115"/>
      <c r="B23" s="12" t="s">
        <v>48</v>
      </c>
      <c r="C23" s="23">
        <v>1</v>
      </c>
      <c r="D23" s="111" t="s">
        <v>86</v>
      </c>
      <c r="E23" s="111"/>
      <c r="F23" s="12">
        <v>2174000</v>
      </c>
      <c r="G23" s="4">
        <f t="shared" si="0"/>
        <v>1159467</v>
      </c>
      <c r="H23" s="4">
        <v>2239220</v>
      </c>
      <c r="I23" s="4">
        <f t="shared" si="1"/>
        <v>26870640</v>
      </c>
      <c r="J23" s="4">
        <f t="shared" si="2"/>
        <v>28030107</v>
      </c>
      <c r="K23" s="4"/>
      <c r="L23" s="4"/>
      <c r="M23" s="3"/>
      <c r="N23" s="2"/>
      <c r="P23" s="6"/>
    </row>
    <row r="24" spans="1:17" x14ac:dyDescent="0.25">
      <c r="A24" s="115"/>
      <c r="B24" s="12" t="s">
        <v>49</v>
      </c>
      <c r="C24" s="23">
        <v>2</v>
      </c>
      <c r="D24" s="111" t="s">
        <v>86</v>
      </c>
      <c r="E24" s="111"/>
      <c r="F24" s="12">
        <v>2174000</v>
      </c>
      <c r="G24" s="4">
        <f t="shared" si="0"/>
        <v>2318933</v>
      </c>
      <c r="H24" s="4">
        <v>2239220</v>
      </c>
      <c r="I24" s="4">
        <f t="shared" si="1"/>
        <v>53741280</v>
      </c>
      <c r="J24" s="4">
        <f t="shared" si="2"/>
        <v>56060213</v>
      </c>
      <c r="K24" s="4"/>
      <c r="L24" s="4"/>
      <c r="M24" s="3"/>
      <c r="N24" s="2"/>
      <c r="P24" s="6"/>
    </row>
    <row r="25" spans="1:17" x14ac:dyDescent="0.25">
      <c r="A25" s="115"/>
      <c r="B25" s="12" t="s">
        <v>50</v>
      </c>
      <c r="C25" s="23">
        <v>36</v>
      </c>
      <c r="D25" s="111" t="s">
        <v>86</v>
      </c>
      <c r="E25" s="111"/>
      <c r="F25" s="12">
        <v>2206000</v>
      </c>
      <c r="G25" s="4">
        <f t="shared" si="0"/>
        <v>42355200</v>
      </c>
      <c r="H25" s="4">
        <v>2272180</v>
      </c>
      <c r="I25" s="4">
        <f t="shared" si="1"/>
        <v>981581760</v>
      </c>
      <c r="J25" s="4">
        <f t="shared" si="2"/>
        <v>1023936960</v>
      </c>
      <c r="K25" s="4"/>
      <c r="L25" s="4"/>
      <c r="M25" s="3"/>
      <c r="N25" s="2"/>
      <c r="P25" s="6"/>
    </row>
    <row r="26" spans="1:17" x14ac:dyDescent="0.25">
      <c r="A26" s="115"/>
      <c r="B26" s="12" t="s">
        <v>51</v>
      </c>
      <c r="C26" s="23">
        <v>1</v>
      </c>
      <c r="D26" s="111" t="s">
        <v>86</v>
      </c>
      <c r="E26" s="111"/>
      <c r="F26" s="12">
        <v>2174000</v>
      </c>
      <c r="G26" s="4">
        <f t="shared" si="0"/>
        <v>1159467</v>
      </c>
      <c r="H26" s="4">
        <v>2239220</v>
      </c>
      <c r="I26" s="4">
        <f t="shared" si="1"/>
        <v>26870640</v>
      </c>
      <c r="J26" s="4">
        <f t="shared" si="2"/>
        <v>28030107</v>
      </c>
      <c r="K26" s="4"/>
      <c r="L26" s="4"/>
      <c r="M26" s="3"/>
      <c r="N26" s="2"/>
      <c r="P26" s="6"/>
    </row>
    <row r="27" spans="1:17" x14ac:dyDescent="0.25">
      <c r="A27" s="115"/>
      <c r="B27" s="12" t="s">
        <v>52</v>
      </c>
      <c r="C27" s="23">
        <v>1</v>
      </c>
      <c r="D27" s="111" t="s">
        <v>86</v>
      </c>
      <c r="E27" s="111"/>
      <c r="F27" s="12">
        <v>2174000</v>
      </c>
      <c r="G27" s="4">
        <f t="shared" si="0"/>
        <v>1159467</v>
      </c>
      <c r="H27" s="4">
        <v>2239220</v>
      </c>
      <c r="I27" s="4">
        <f t="shared" si="1"/>
        <v>26870640</v>
      </c>
      <c r="J27" s="4">
        <f t="shared" si="2"/>
        <v>28030107</v>
      </c>
      <c r="K27" s="4"/>
      <c r="L27" s="4"/>
      <c r="M27" s="3"/>
      <c r="N27" s="2"/>
      <c r="P27" s="6"/>
    </row>
    <row r="28" spans="1:17" x14ac:dyDescent="0.25">
      <c r="A28" s="115"/>
      <c r="B28" s="12" t="s">
        <v>53</v>
      </c>
      <c r="C28" s="23">
        <v>3</v>
      </c>
      <c r="D28" s="111" t="s">
        <v>86</v>
      </c>
      <c r="E28" s="111"/>
      <c r="F28" s="12">
        <v>1850000</v>
      </c>
      <c r="G28" s="4">
        <f t="shared" si="0"/>
        <v>2960000</v>
      </c>
      <c r="H28" s="4">
        <v>1905500</v>
      </c>
      <c r="I28" s="4">
        <f t="shared" si="1"/>
        <v>68598000</v>
      </c>
      <c r="J28" s="4">
        <f t="shared" si="2"/>
        <v>71558000</v>
      </c>
      <c r="K28" s="4"/>
      <c r="L28" s="4"/>
      <c r="M28" s="3"/>
      <c r="N28" s="2"/>
      <c r="P28" s="6"/>
    </row>
    <row r="29" spans="1:17" x14ac:dyDescent="0.25">
      <c r="A29" s="115"/>
      <c r="B29" s="12" t="s">
        <v>54</v>
      </c>
      <c r="C29" s="23">
        <v>4</v>
      </c>
      <c r="D29" s="111" t="s">
        <v>86</v>
      </c>
      <c r="E29" s="111"/>
      <c r="F29" s="12">
        <v>1850000</v>
      </c>
      <c r="G29" s="4">
        <f t="shared" si="0"/>
        <v>3946667</v>
      </c>
      <c r="H29" s="4">
        <v>1905500</v>
      </c>
      <c r="I29" s="4">
        <f t="shared" si="1"/>
        <v>91464000</v>
      </c>
      <c r="J29" s="4">
        <f t="shared" ref="J29" si="3">+G29+I29</f>
        <v>95410667</v>
      </c>
      <c r="K29" s="4"/>
      <c r="L29" s="4"/>
      <c r="M29" s="3"/>
      <c r="N29" s="2"/>
      <c r="P29" s="6"/>
    </row>
    <row r="30" spans="1:17" x14ac:dyDescent="0.25">
      <c r="A30" s="115"/>
      <c r="B30" s="112" t="s">
        <v>92</v>
      </c>
      <c r="C30" s="112"/>
      <c r="D30" s="24" t="s">
        <v>86</v>
      </c>
      <c r="E30" s="24" t="s">
        <v>101</v>
      </c>
      <c r="F30" s="12">
        <v>434051</v>
      </c>
      <c r="G30" s="4">
        <f>+ROUND(((F30*$B$9)/30)*$J$8,0)</f>
        <v>18519509</v>
      </c>
      <c r="H30" s="4">
        <v>434051</v>
      </c>
      <c r="I30" s="4">
        <f>+ROUND(((H30*$B$9)/30)*$L$8,0)</f>
        <v>416688960</v>
      </c>
      <c r="J30" s="4">
        <f t="shared" si="2"/>
        <v>435208469</v>
      </c>
      <c r="K30" s="49"/>
      <c r="L30" s="49"/>
      <c r="M30" s="3"/>
      <c r="N30" s="2"/>
      <c r="P30" s="6"/>
    </row>
    <row r="31" spans="1:17" ht="33" customHeight="1" x14ac:dyDescent="0.25">
      <c r="A31" s="115"/>
      <c r="B31" s="112" t="s">
        <v>117</v>
      </c>
      <c r="C31" s="112"/>
      <c r="D31" s="24" t="s">
        <v>86</v>
      </c>
      <c r="E31" s="24" t="s">
        <v>56</v>
      </c>
      <c r="F31" s="12">
        <v>2946906</v>
      </c>
      <c r="G31" s="4">
        <f t="shared" ref="G31:G37" si="4">+ROUND((F31/30)*$J$8,0)</f>
        <v>1571683</v>
      </c>
      <c r="H31" s="4">
        <v>2946906</v>
      </c>
      <c r="I31" s="4">
        <f t="shared" ref="I31:I37" si="5">+ROUND((H31/30)*$L$8,0)</f>
        <v>35362872</v>
      </c>
      <c r="J31" s="4">
        <f t="shared" si="2"/>
        <v>36934555</v>
      </c>
      <c r="K31" s="49"/>
      <c r="L31" s="49"/>
      <c r="M31" s="3"/>
      <c r="N31" s="2"/>
      <c r="P31" s="6"/>
    </row>
    <row r="32" spans="1:17" ht="33" customHeight="1" x14ac:dyDescent="0.25">
      <c r="A32" s="115"/>
      <c r="B32" s="112" t="s">
        <v>93</v>
      </c>
      <c r="C32" s="112"/>
      <c r="D32" s="24" t="s">
        <v>86</v>
      </c>
      <c r="E32" s="24" t="s">
        <v>56</v>
      </c>
      <c r="F32" s="12">
        <v>169864</v>
      </c>
      <c r="G32" s="4">
        <f t="shared" si="4"/>
        <v>90594</v>
      </c>
      <c r="H32" s="4">
        <v>169864</v>
      </c>
      <c r="I32" s="4">
        <f t="shared" si="5"/>
        <v>2038368</v>
      </c>
      <c r="J32" s="4">
        <f t="shared" si="2"/>
        <v>2128962</v>
      </c>
      <c r="K32" s="49"/>
      <c r="L32" s="49"/>
      <c r="M32" s="3"/>
      <c r="N32" s="2"/>
      <c r="P32" s="6"/>
    </row>
    <row r="33" spans="1:18" x14ac:dyDescent="0.25">
      <c r="A33" s="115"/>
      <c r="B33" s="112" t="s">
        <v>58</v>
      </c>
      <c r="C33" s="112"/>
      <c r="D33" s="24" t="s">
        <v>86</v>
      </c>
      <c r="E33" s="24" t="s">
        <v>56</v>
      </c>
      <c r="F33" s="12">
        <v>12473878</v>
      </c>
      <c r="G33" s="4">
        <f t="shared" si="4"/>
        <v>6652735</v>
      </c>
      <c r="H33" s="4">
        <v>12473878</v>
      </c>
      <c r="I33" s="4">
        <f t="shared" si="5"/>
        <v>149686536</v>
      </c>
      <c r="J33" s="4">
        <f t="shared" si="2"/>
        <v>156339271</v>
      </c>
      <c r="K33" s="49"/>
      <c r="L33" s="49"/>
      <c r="M33" s="3"/>
      <c r="N33" s="2"/>
      <c r="P33" s="6"/>
    </row>
    <row r="34" spans="1:18" ht="33" customHeight="1" x14ac:dyDescent="0.25">
      <c r="A34" s="115"/>
      <c r="B34" s="112" t="s">
        <v>112</v>
      </c>
      <c r="C34" s="112"/>
      <c r="D34" s="24" t="s">
        <v>86</v>
      </c>
      <c r="E34" s="24" t="s">
        <v>56</v>
      </c>
      <c r="F34" s="12">
        <v>6990540</v>
      </c>
      <c r="G34" s="4">
        <f t="shared" si="4"/>
        <v>3728288</v>
      </c>
      <c r="H34" s="4">
        <v>6990540</v>
      </c>
      <c r="I34" s="4">
        <f t="shared" si="5"/>
        <v>83886480</v>
      </c>
      <c r="J34" s="4">
        <f t="shared" si="2"/>
        <v>87614768</v>
      </c>
      <c r="K34" s="49"/>
      <c r="L34" s="49"/>
      <c r="M34" s="3"/>
      <c r="N34" s="2"/>
      <c r="P34" s="6"/>
    </row>
    <row r="35" spans="1:18" x14ac:dyDescent="0.25">
      <c r="A35" s="115"/>
      <c r="B35" s="112" t="s">
        <v>59</v>
      </c>
      <c r="C35" s="112"/>
      <c r="D35" s="24" t="s">
        <v>86</v>
      </c>
      <c r="E35" s="24" t="s">
        <v>56</v>
      </c>
      <c r="F35" s="12">
        <v>17492056</v>
      </c>
      <c r="G35" s="4">
        <f t="shared" si="4"/>
        <v>9329097</v>
      </c>
      <c r="H35" s="4">
        <v>17492056</v>
      </c>
      <c r="I35" s="4">
        <f t="shared" si="5"/>
        <v>209904672</v>
      </c>
      <c r="J35" s="4">
        <f t="shared" si="2"/>
        <v>219233769</v>
      </c>
      <c r="K35" s="49"/>
      <c r="L35" s="49"/>
      <c r="M35" s="3"/>
      <c r="N35" s="2"/>
      <c r="P35" s="6"/>
    </row>
    <row r="36" spans="1:18" x14ac:dyDescent="0.25">
      <c r="A36" s="115"/>
      <c r="B36" s="120" t="s">
        <v>60</v>
      </c>
      <c r="C36" s="120"/>
      <c r="D36" s="24" t="s">
        <v>86</v>
      </c>
      <c r="E36" s="24" t="s">
        <v>56</v>
      </c>
      <c r="F36" s="12">
        <v>9504000</v>
      </c>
      <c r="G36" s="4">
        <f t="shared" si="4"/>
        <v>5068800</v>
      </c>
      <c r="H36" s="4">
        <v>10454400</v>
      </c>
      <c r="I36" s="4">
        <f t="shared" si="5"/>
        <v>125452800</v>
      </c>
      <c r="J36" s="4">
        <f t="shared" si="2"/>
        <v>130521600</v>
      </c>
      <c r="K36" s="4"/>
      <c r="L36" s="4"/>
      <c r="M36" s="3"/>
      <c r="N36" s="2"/>
      <c r="P36" s="6"/>
    </row>
    <row r="37" spans="1:18" x14ac:dyDescent="0.25">
      <c r="A37" s="115"/>
      <c r="B37" s="120" t="s">
        <v>61</v>
      </c>
      <c r="C37" s="120"/>
      <c r="D37" s="24" t="s">
        <v>86</v>
      </c>
      <c r="E37" s="24" t="s">
        <v>56</v>
      </c>
      <c r="F37" s="12">
        <v>1755383</v>
      </c>
      <c r="G37" s="4">
        <f t="shared" si="4"/>
        <v>936204</v>
      </c>
      <c r="H37" s="4">
        <v>1755383</v>
      </c>
      <c r="I37" s="4">
        <f t="shared" si="5"/>
        <v>21064596</v>
      </c>
      <c r="J37" s="4">
        <f t="shared" si="2"/>
        <v>22000800</v>
      </c>
      <c r="K37" s="49"/>
      <c r="L37" s="49"/>
      <c r="M37" s="3"/>
      <c r="N37" s="2"/>
      <c r="P37" s="6"/>
    </row>
    <row r="38" spans="1:18" x14ac:dyDescent="0.25">
      <c r="A38" s="115"/>
      <c r="B38" s="119" t="s">
        <v>62</v>
      </c>
      <c r="C38" s="119"/>
      <c r="D38" s="119"/>
      <c r="E38" s="119"/>
      <c r="F38" s="45">
        <f>SUM(F14:F37)</f>
        <v>102219678</v>
      </c>
      <c r="G38" s="45">
        <f t="shared" ref="G38:J38" si="6">SUM(G14:G37)</f>
        <v>134677709</v>
      </c>
      <c r="H38" s="45">
        <f t="shared" si="6"/>
        <v>104683668</v>
      </c>
      <c r="I38" s="45">
        <f t="shared" si="6"/>
        <v>3101580324</v>
      </c>
      <c r="J38" s="45">
        <f t="shared" si="6"/>
        <v>3236258033</v>
      </c>
      <c r="K38" s="75">
        <f>SUM(K14:K37)</f>
        <v>0</v>
      </c>
      <c r="L38" s="75">
        <f>SUM(L14:L37)</f>
        <v>0</v>
      </c>
      <c r="M38" s="3"/>
      <c r="N38" s="2"/>
      <c r="P38" s="6"/>
    </row>
    <row r="39" spans="1:18" ht="31.5" x14ac:dyDescent="0.25">
      <c r="A39" s="115" t="s">
        <v>63</v>
      </c>
      <c r="B39" s="116" t="s">
        <v>64</v>
      </c>
      <c r="C39" s="116"/>
      <c r="D39" s="10" t="s">
        <v>65</v>
      </c>
      <c r="E39" s="10" t="s">
        <v>105</v>
      </c>
      <c r="F39" s="12">
        <v>1665920</v>
      </c>
      <c r="G39" s="4">
        <f>+ROUND(F39*$J$9,0)</f>
        <v>28320640</v>
      </c>
      <c r="H39" s="4">
        <v>1665920</v>
      </c>
      <c r="I39" s="4">
        <f>+ROUND(H39*$L$9,0)</f>
        <v>608060800</v>
      </c>
      <c r="J39" s="4">
        <f>+G39+I39</f>
        <v>636381440</v>
      </c>
      <c r="K39" s="49"/>
      <c r="L39" s="49"/>
      <c r="M39" s="3"/>
      <c r="N39" s="2"/>
    </row>
    <row r="40" spans="1:18" ht="31.5" x14ac:dyDescent="0.25">
      <c r="A40" s="115"/>
      <c r="B40" s="116" t="s">
        <v>94</v>
      </c>
      <c r="C40" s="116"/>
      <c r="D40" s="10" t="s">
        <v>86</v>
      </c>
      <c r="E40" s="10" t="s">
        <v>87</v>
      </c>
      <c r="F40" s="12">
        <v>7878400</v>
      </c>
      <c r="G40" s="4">
        <f>+ROUND((F40/30)*$J$9,0)</f>
        <v>4464427</v>
      </c>
      <c r="H40" s="12">
        <v>7878400</v>
      </c>
      <c r="I40" s="4">
        <f>+ROUND((H40/30)*$L$9,0)</f>
        <v>95853867</v>
      </c>
      <c r="J40" s="4">
        <f>+G40+I40</f>
        <v>100318294</v>
      </c>
      <c r="K40" s="49"/>
      <c r="L40" s="49"/>
      <c r="M40" s="3"/>
      <c r="N40" s="37"/>
      <c r="O40" s="8"/>
      <c r="R40" s="2"/>
    </row>
    <row r="41" spans="1:18" ht="31.5" x14ac:dyDescent="0.25">
      <c r="A41" s="115"/>
      <c r="B41" s="107" t="s">
        <v>113</v>
      </c>
      <c r="C41" s="108"/>
      <c r="D41" s="58" t="s">
        <v>86</v>
      </c>
      <c r="E41" s="10" t="s">
        <v>87</v>
      </c>
      <c r="F41" s="36">
        <v>9348760</v>
      </c>
      <c r="G41" s="4">
        <f>+ROUND((F41/30)*$J$10,0)</f>
        <v>5297631</v>
      </c>
      <c r="H41" s="36">
        <v>9348760</v>
      </c>
      <c r="I41" s="4">
        <f>+ROUND((H41/30)*$L$10,0)</f>
        <v>113743247</v>
      </c>
      <c r="J41" s="4">
        <f>+G41+I41</f>
        <v>119040878</v>
      </c>
      <c r="K41" s="49"/>
      <c r="L41" s="49"/>
      <c r="M41" s="3"/>
      <c r="N41" s="2"/>
    </row>
    <row r="42" spans="1:18" x14ac:dyDescent="0.25">
      <c r="A42" s="115"/>
      <c r="B42" s="119" t="s">
        <v>67</v>
      </c>
      <c r="C42" s="119"/>
      <c r="D42" s="119"/>
      <c r="E42" s="119"/>
      <c r="F42" s="46">
        <f>SUM(F39:F41)</f>
        <v>18893080</v>
      </c>
      <c r="G42" s="46">
        <f>SUM(G39:G41)</f>
        <v>38082698</v>
      </c>
      <c r="H42" s="46">
        <f>SUM(H39:H41)</f>
        <v>18893080</v>
      </c>
      <c r="I42" s="46">
        <f t="shared" ref="I42:J42" si="7">SUM(I39:I41)</f>
        <v>817657914</v>
      </c>
      <c r="J42" s="46">
        <f t="shared" si="7"/>
        <v>855740612</v>
      </c>
      <c r="K42" s="46">
        <f t="shared" ref="K42:L42" si="8">SUM(K39:K41)</f>
        <v>0</v>
      </c>
      <c r="L42" s="46">
        <f t="shared" si="8"/>
        <v>0</v>
      </c>
      <c r="M42" s="3"/>
      <c r="N42" s="2"/>
    </row>
    <row r="43" spans="1:18" ht="31.5" x14ac:dyDescent="0.25">
      <c r="A43" s="115" t="s">
        <v>68</v>
      </c>
      <c r="B43" s="47" t="s">
        <v>69</v>
      </c>
      <c r="C43" s="28">
        <v>47</v>
      </c>
      <c r="D43" s="10" t="s">
        <v>65</v>
      </c>
      <c r="E43" s="10" t="s">
        <v>104</v>
      </c>
      <c r="F43" s="29">
        <v>4046</v>
      </c>
      <c r="G43" s="4">
        <f>+ROUND(F43*C43*J9,0)</f>
        <v>3232754</v>
      </c>
      <c r="H43" s="29">
        <v>4046</v>
      </c>
      <c r="I43" s="4">
        <f>+ROUND(H43*C43*L9,0)</f>
        <v>69409130</v>
      </c>
      <c r="J43" s="4">
        <f>+G43+I43</f>
        <v>72641884</v>
      </c>
      <c r="K43" s="4"/>
      <c r="L43" s="4"/>
      <c r="M43" s="27"/>
      <c r="N43" s="2"/>
    </row>
    <row r="44" spans="1:18" x14ac:dyDescent="0.25">
      <c r="A44" s="115"/>
      <c r="B44" s="107" t="s">
        <v>70</v>
      </c>
      <c r="C44" s="108"/>
      <c r="D44" s="10" t="s">
        <v>88</v>
      </c>
      <c r="E44" s="10" t="s">
        <v>71</v>
      </c>
      <c r="F44" s="38">
        <v>7391440</v>
      </c>
      <c r="G44" s="4">
        <f>+ROUND((F44/30)*$J$10,0)</f>
        <v>4188483</v>
      </c>
      <c r="H44" s="38">
        <v>7391440</v>
      </c>
      <c r="I44" s="4">
        <f>+ROUND((H44/30)*$L$10,0)</f>
        <v>89929187</v>
      </c>
      <c r="J44" s="4">
        <f t="shared" ref="J44:J53" si="9">+G44+I44</f>
        <v>94117670</v>
      </c>
      <c r="K44" s="4"/>
      <c r="L44" s="4"/>
      <c r="M44" s="3"/>
      <c r="N44" s="2"/>
    </row>
    <row r="45" spans="1:18" ht="31.5" x14ac:dyDescent="0.25">
      <c r="A45" s="115"/>
      <c r="B45" s="47" t="s">
        <v>72</v>
      </c>
      <c r="C45" s="28">
        <v>1</v>
      </c>
      <c r="D45" s="17" t="s">
        <v>73</v>
      </c>
      <c r="E45" s="17" t="s">
        <v>74</v>
      </c>
      <c r="F45" s="29">
        <v>248737</v>
      </c>
      <c r="G45" s="4">
        <f>+ROUND(F45*C45,0)</f>
        <v>248737</v>
      </c>
      <c r="H45" s="4"/>
      <c r="I45" s="4"/>
      <c r="J45" s="4">
        <f t="shared" si="9"/>
        <v>248737</v>
      </c>
      <c r="K45" s="4"/>
      <c r="L45" s="4"/>
      <c r="M45" s="3"/>
      <c r="N45" s="2"/>
    </row>
    <row r="46" spans="1:18" ht="31.5" x14ac:dyDescent="0.25">
      <c r="A46" s="115"/>
      <c r="B46" s="48" t="s">
        <v>75</v>
      </c>
      <c r="C46" s="28">
        <v>1</v>
      </c>
      <c r="D46" s="17" t="s">
        <v>73</v>
      </c>
      <c r="E46" s="17" t="s">
        <v>74</v>
      </c>
      <c r="F46" s="11"/>
      <c r="G46" s="11"/>
      <c r="H46" s="29">
        <v>1079191</v>
      </c>
      <c r="I46" s="4">
        <f>ROUND(C46*H46,0)</f>
        <v>1079191</v>
      </c>
      <c r="J46" s="4">
        <f t="shared" si="9"/>
        <v>1079191</v>
      </c>
      <c r="K46" s="4"/>
      <c r="L46" s="4"/>
      <c r="M46" s="3"/>
      <c r="N46" s="2"/>
    </row>
    <row r="47" spans="1:18" ht="31.5" x14ac:dyDescent="0.25">
      <c r="A47" s="115"/>
      <c r="B47" s="47" t="s">
        <v>114</v>
      </c>
      <c r="C47" s="28">
        <v>1</v>
      </c>
      <c r="D47" s="17" t="s">
        <v>73</v>
      </c>
      <c r="E47" s="17" t="s">
        <v>74</v>
      </c>
      <c r="F47" s="12">
        <v>6963280</v>
      </c>
      <c r="G47" s="4">
        <f>+ROUND(F47*C47,0)</f>
        <v>6963280</v>
      </c>
      <c r="H47" s="4"/>
      <c r="I47" s="4"/>
      <c r="J47" s="4">
        <f t="shared" si="9"/>
        <v>6963280</v>
      </c>
      <c r="K47" s="4"/>
      <c r="L47" s="4"/>
      <c r="M47" s="3"/>
      <c r="N47" s="2"/>
    </row>
    <row r="48" spans="1:18" ht="31.5" x14ac:dyDescent="0.25">
      <c r="A48" s="115"/>
      <c r="B48" s="47" t="s">
        <v>95</v>
      </c>
      <c r="C48" s="28">
        <v>1</v>
      </c>
      <c r="D48" s="17" t="s">
        <v>73</v>
      </c>
      <c r="E48" s="17" t="s">
        <v>74</v>
      </c>
      <c r="F48" s="11"/>
      <c r="G48" s="11"/>
      <c r="H48" s="39">
        <v>6730657</v>
      </c>
      <c r="I48" s="4">
        <f>+ROUND(H48*C48,0)</f>
        <v>6730657</v>
      </c>
      <c r="J48" s="4">
        <f t="shared" si="9"/>
        <v>6730657</v>
      </c>
      <c r="K48" s="4"/>
      <c r="L48" s="4"/>
      <c r="M48" s="3"/>
      <c r="N48" s="2"/>
    </row>
    <row r="49" spans="1:15" ht="31.5" x14ac:dyDescent="0.25">
      <c r="A49" s="115"/>
      <c r="B49" s="47" t="s">
        <v>115</v>
      </c>
      <c r="C49" s="28">
        <v>1</v>
      </c>
      <c r="D49" s="17" t="s">
        <v>73</v>
      </c>
      <c r="E49" s="17" t="s">
        <v>74</v>
      </c>
      <c r="F49" s="40">
        <v>8435795</v>
      </c>
      <c r="G49" s="4">
        <f>+ROUND(F49*C49,0)</f>
        <v>8435795</v>
      </c>
      <c r="H49" s="4"/>
      <c r="I49" s="4"/>
      <c r="J49" s="4">
        <f t="shared" si="9"/>
        <v>8435795</v>
      </c>
      <c r="K49" s="4"/>
      <c r="L49" s="4"/>
      <c r="M49" s="3"/>
      <c r="N49" s="2"/>
    </row>
    <row r="50" spans="1:15" ht="45" x14ac:dyDescent="0.25">
      <c r="A50" s="115"/>
      <c r="B50" s="47" t="s">
        <v>118</v>
      </c>
      <c r="C50" s="28">
        <v>1</v>
      </c>
      <c r="D50" s="17" t="s">
        <v>73</v>
      </c>
      <c r="E50" s="17" t="s">
        <v>74</v>
      </c>
      <c r="F50" s="11"/>
      <c r="G50" s="11"/>
      <c r="H50" s="41">
        <v>59048</v>
      </c>
      <c r="I50" s="4">
        <f>+ROUND(H50*C50,0)</f>
        <v>59048</v>
      </c>
      <c r="J50" s="4">
        <f t="shared" si="9"/>
        <v>59048</v>
      </c>
      <c r="K50" s="4"/>
      <c r="L50" s="4"/>
      <c r="M50" s="3"/>
      <c r="N50" s="2"/>
      <c r="O50" s="9"/>
    </row>
    <row r="51" spans="1:15" ht="31.5" x14ac:dyDescent="0.25">
      <c r="A51" s="115"/>
      <c r="B51" s="48" t="s">
        <v>77</v>
      </c>
      <c r="C51" s="23">
        <v>2</v>
      </c>
      <c r="D51" s="17" t="s">
        <v>78</v>
      </c>
      <c r="E51" s="24" t="s">
        <v>79</v>
      </c>
      <c r="F51" s="11"/>
      <c r="G51" s="11"/>
      <c r="H51" s="29">
        <v>126727</v>
      </c>
      <c r="I51" s="4">
        <f>+ROUND(H51*C51*$B$9,0)</f>
        <v>20276320</v>
      </c>
      <c r="J51" s="4">
        <f t="shared" si="9"/>
        <v>20276320</v>
      </c>
      <c r="K51" s="4"/>
      <c r="L51" s="4"/>
      <c r="M51" s="3"/>
      <c r="N51" s="2"/>
      <c r="O51" s="9"/>
    </row>
    <row r="52" spans="1:15" ht="31.5" x14ac:dyDescent="0.25">
      <c r="A52" s="115"/>
      <c r="B52" s="48" t="s">
        <v>80</v>
      </c>
      <c r="C52" s="23">
        <v>4</v>
      </c>
      <c r="D52" s="17" t="s">
        <v>78</v>
      </c>
      <c r="E52" s="24" t="s">
        <v>79</v>
      </c>
      <c r="F52" s="11"/>
      <c r="G52" s="11"/>
      <c r="H52" s="29">
        <v>1011384</v>
      </c>
      <c r="I52" s="4">
        <f>+ROUND(H52*C52*$B$9,0)</f>
        <v>323642880</v>
      </c>
      <c r="J52" s="4">
        <f t="shared" si="9"/>
        <v>323642880</v>
      </c>
      <c r="K52" s="4"/>
      <c r="L52" s="4"/>
      <c r="M52" s="3"/>
      <c r="N52" s="2"/>
    </row>
    <row r="53" spans="1:15" ht="31.5" x14ac:dyDescent="0.25">
      <c r="A53" s="115"/>
      <c r="B53" s="12" t="s">
        <v>81</v>
      </c>
      <c r="C53" s="23">
        <v>10</v>
      </c>
      <c r="D53" s="17" t="s">
        <v>78</v>
      </c>
      <c r="E53" s="24" t="s">
        <v>71</v>
      </c>
      <c r="F53" s="11"/>
      <c r="G53" s="11"/>
      <c r="H53" s="5">
        <v>53224</v>
      </c>
      <c r="I53" s="4">
        <f>+ROUND(H53*C53,0)</f>
        <v>532240</v>
      </c>
      <c r="J53" s="4">
        <f t="shared" si="9"/>
        <v>532240</v>
      </c>
      <c r="K53" s="4"/>
      <c r="L53" s="4"/>
      <c r="M53" s="3"/>
      <c r="N53" s="2"/>
    </row>
    <row r="54" spans="1:15" x14ac:dyDescent="0.25">
      <c r="A54" s="115"/>
      <c r="B54" s="119" t="s">
        <v>82</v>
      </c>
      <c r="C54" s="119"/>
      <c r="D54" s="119"/>
      <c r="E54" s="119"/>
      <c r="F54" s="45">
        <f t="shared" ref="F54:J54" si="10">SUM(F43:F53)</f>
        <v>23043298</v>
      </c>
      <c r="G54" s="45">
        <f t="shared" si="10"/>
        <v>23069049</v>
      </c>
      <c r="H54" s="45">
        <f t="shared" si="10"/>
        <v>16455717</v>
      </c>
      <c r="I54" s="45">
        <f t="shared" si="10"/>
        <v>511658653</v>
      </c>
      <c r="J54" s="45">
        <f t="shared" si="10"/>
        <v>534727702</v>
      </c>
      <c r="K54" s="75">
        <f t="shared" ref="K54:L54" si="11">SUM(K43:K53)</f>
        <v>0</v>
      </c>
      <c r="L54" s="75">
        <f t="shared" si="11"/>
        <v>0</v>
      </c>
      <c r="M54" s="3"/>
      <c r="N54" s="2"/>
    </row>
    <row r="55" spans="1:15" x14ac:dyDescent="0.25">
      <c r="A55" s="114" t="s">
        <v>83</v>
      </c>
      <c r="B55" s="114"/>
      <c r="C55" s="114"/>
      <c r="D55" s="114"/>
      <c r="E55" s="114"/>
      <c r="F55" s="70">
        <f t="shared" ref="F55:J55" si="12">+F54+F42+F38</f>
        <v>144156056</v>
      </c>
      <c r="G55" s="70">
        <f t="shared" si="12"/>
        <v>195829456</v>
      </c>
      <c r="H55" s="70">
        <f t="shared" si="12"/>
        <v>140032465</v>
      </c>
      <c r="I55" s="70">
        <f t="shared" si="12"/>
        <v>4430896891</v>
      </c>
      <c r="J55" s="70">
        <f t="shared" si="12"/>
        <v>4626726347</v>
      </c>
      <c r="K55" s="70">
        <f t="shared" ref="K55:L55" si="13">+K54+K42+K38</f>
        <v>0</v>
      </c>
      <c r="L55" s="70">
        <f t="shared" si="13"/>
        <v>0</v>
      </c>
      <c r="M55" s="25"/>
      <c r="N55" s="2"/>
    </row>
    <row r="56" spans="1:15" ht="15.75" customHeight="1" x14ac:dyDescent="0.25">
      <c r="A56" s="81"/>
      <c r="B56" s="81"/>
      <c r="C56" s="81"/>
      <c r="D56" s="81"/>
      <c r="E56" s="81"/>
      <c r="F56" s="27"/>
      <c r="G56" s="27"/>
      <c r="H56" s="27"/>
      <c r="I56" s="105" t="s">
        <v>103</v>
      </c>
      <c r="J56" s="106"/>
      <c r="K56" s="94">
        <f>K55/J55</f>
        <v>0</v>
      </c>
      <c r="L56" s="94">
        <f>L55/J55</f>
        <v>0</v>
      </c>
      <c r="M56" s="27"/>
      <c r="N56" s="2"/>
    </row>
    <row r="57" spans="1:15" ht="20.25" x14ac:dyDescent="0.25">
      <c r="A57" s="81"/>
      <c r="B57" s="81"/>
      <c r="C57" s="81"/>
      <c r="D57" s="81"/>
      <c r="E57" s="81"/>
      <c r="F57" s="27"/>
      <c r="G57" s="27"/>
      <c r="H57" s="27"/>
      <c r="I57" s="27"/>
      <c r="J57" s="82"/>
      <c r="K57" s="84">
        <f>K56+L56</f>
        <v>0</v>
      </c>
      <c r="L57" s="83"/>
    </row>
    <row r="58" spans="1:15" ht="18" x14ac:dyDescent="0.25">
      <c r="A58" s="100" t="s">
        <v>99</v>
      </c>
      <c r="B58" s="100"/>
      <c r="C58" s="100"/>
      <c r="D58" s="100"/>
      <c r="E58" s="100"/>
      <c r="F58" s="100"/>
      <c r="G58" s="100"/>
      <c r="H58" s="100"/>
      <c r="I58" s="100"/>
      <c r="J58" s="100"/>
      <c r="K58" s="100"/>
      <c r="L58" s="100"/>
    </row>
    <row r="59" spans="1:15" ht="15" x14ac:dyDescent="0.25">
      <c r="A59" s="101" t="s">
        <v>100</v>
      </c>
      <c r="B59" s="102"/>
      <c r="C59" s="102"/>
      <c r="D59" s="102"/>
      <c r="E59" s="102"/>
      <c r="F59" s="102"/>
      <c r="G59" s="102"/>
      <c r="H59" s="102"/>
      <c r="I59" s="102"/>
      <c r="J59" s="102"/>
      <c r="K59" s="102"/>
      <c r="L59" s="103"/>
    </row>
    <row r="60" spans="1:15" ht="15" customHeight="1" x14ac:dyDescent="0.25">
      <c r="A60" s="118" t="s">
        <v>110</v>
      </c>
      <c r="B60" s="118"/>
      <c r="C60" s="118"/>
      <c r="D60" s="118"/>
      <c r="E60" s="118"/>
      <c r="F60" s="118"/>
      <c r="G60" s="118"/>
      <c r="H60" s="118"/>
      <c r="I60" s="118"/>
      <c r="J60" s="118"/>
      <c r="K60" s="118"/>
      <c r="L60" s="118"/>
    </row>
    <row r="61" spans="1:15" ht="15" x14ac:dyDescent="0.25">
      <c r="A61" s="118"/>
      <c r="B61" s="118"/>
      <c r="C61" s="118"/>
      <c r="D61" s="118"/>
      <c r="E61" s="118"/>
      <c r="F61" s="118"/>
      <c r="G61" s="118"/>
      <c r="H61" s="118"/>
      <c r="I61" s="118"/>
      <c r="J61" s="118"/>
      <c r="K61" s="118"/>
      <c r="L61" s="118"/>
    </row>
    <row r="62" spans="1:15" ht="15" x14ac:dyDescent="0.25">
      <c r="A62" s="118"/>
      <c r="B62" s="118"/>
      <c r="C62" s="118"/>
      <c r="D62" s="118"/>
      <c r="E62" s="118"/>
      <c r="F62" s="118"/>
      <c r="G62" s="118"/>
      <c r="H62" s="118"/>
      <c r="I62" s="118"/>
      <c r="J62" s="118"/>
      <c r="K62" s="118"/>
      <c r="L62" s="118"/>
    </row>
    <row r="63" spans="1:15" ht="15" x14ac:dyDescent="0.25">
      <c r="A63" s="118"/>
      <c r="B63" s="118"/>
      <c r="C63" s="118"/>
      <c r="D63" s="118"/>
      <c r="E63" s="118"/>
      <c r="F63" s="118"/>
      <c r="G63" s="118"/>
      <c r="H63" s="118"/>
      <c r="I63" s="118"/>
      <c r="J63" s="118"/>
      <c r="K63" s="118"/>
      <c r="L63" s="118"/>
    </row>
    <row r="64" spans="1:15" ht="15" x14ac:dyDescent="0.25">
      <c r="A64" s="118"/>
      <c r="B64" s="118"/>
      <c r="C64" s="118"/>
      <c r="D64" s="118"/>
      <c r="E64" s="118"/>
      <c r="F64" s="118"/>
      <c r="G64" s="118"/>
      <c r="H64" s="118"/>
      <c r="I64" s="118"/>
      <c r="J64" s="118"/>
      <c r="K64" s="118"/>
      <c r="L64" s="118"/>
    </row>
    <row r="65" spans="1:12" ht="15" x14ac:dyDescent="0.25">
      <c r="A65" s="118"/>
      <c r="B65" s="118"/>
      <c r="C65" s="118"/>
      <c r="D65" s="118"/>
      <c r="E65" s="118"/>
      <c r="F65" s="118"/>
      <c r="G65" s="118"/>
      <c r="H65" s="118"/>
      <c r="I65" s="118"/>
      <c r="J65" s="118"/>
      <c r="K65" s="118"/>
      <c r="L65" s="118"/>
    </row>
    <row r="66" spans="1:12" ht="15" x14ac:dyDescent="0.25">
      <c r="A66" s="118"/>
      <c r="B66" s="118"/>
      <c r="C66" s="118"/>
      <c r="D66" s="118"/>
      <c r="E66" s="118"/>
      <c r="F66" s="118"/>
      <c r="G66" s="118"/>
      <c r="H66" s="118"/>
      <c r="I66" s="118"/>
      <c r="J66" s="118"/>
      <c r="K66" s="118"/>
      <c r="L66" s="118"/>
    </row>
    <row r="67" spans="1:12" ht="15" x14ac:dyDescent="0.25">
      <c r="A67" s="118"/>
      <c r="B67" s="118"/>
      <c r="C67" s="118"/>
      <c r="D67" s="118"/>
      <c r="E67" s="118"/>
      <c r="F67" s="118"/>
      <c r="G67" s="118"/>
      <c r="H67" s="118"/>
      <c r="I67" s="118"/>
      <c r="J67" s="118"/>
      <c r="K67" s="118"/>
      <c r="L67" s="118"/>
    </row>
    <row r="68" spans="1:12" ht="15" x14ac:dyDescent="0.25">
      <c r="A68" s="118"/>
      <c r="B68" s="118"/>
      <c r="C68" s="118"/>
      <c r="D68" s="118"/>
      <c r="E68" s="118"/>
      <c r="F68" s="118"/>
      <c r="G68" s="118"/>
      <c r="H68" s="118"/>
      <c r="I68" s="118"/>
      <c r="J68" s="118"/>
      <c r="K68" s="118"/>
      <c r="L68" s="118"/>
    </row>
    <row r="69" spans="1:12" ht="15" x14ac:dyDescent="0.25">
      <c r="A69" s="118"/>
      <c r="B69" s="118"/>
      <c r="C69" s="118"/>
      <c r="D69" s="118"/>
      <c r="E69" s="118"/>
      <c r="F69" s="118"/>
      <c r="G69" s="118"/>
      <c r="H69" s="118"/>
      <c r="I69" s="118"/>
      <c r="J69" s="118"/>
      <c r="K69" s="118"/>
      <c r="L69" s="118"/>
    </row>
    <row r="70" spans="1:12" ht="15" x14ac:dyDescent="0.25">
      <c r="A70" s="118"/>
      <c r="B70" s="118"/>
      <c r="C70" s="118"/>
      <c r="D70" s="118"/>
      <c r="E70" s="118"/>
      <c r="F70" s="118"/>
      <c r="G70" s="118"/>
      <c r="H70" s="118"/>
      <c r="I70" s="118"/>
      <c r="J70" s="118"/>
      <c r="K70" s="118"/>
      <c r="L70" s="118"/>
    </row>
    <row r="71" spans="1:12" ht="15" x14ac:dyDescent="0.25">
      <c r="A71" s="118"/>
      <c r="B71" s="118"/>
      <c r="C71" s="118"/>
      <c r="D71" s="118"/>
      <c r="E71" s="118"/>
      <c r="F71" s="118"/>
      <c r="G71" s="118"/>
      <c r="H71" s="118"/>
      <c r="I71" s="118"/>
      <c r="J71" s="118"/>
      <c r="K71" s="118"/>
      <c r="L71" s="118"/>
    </row>
    <row r="72" spans="1:12" ht="15" x14ac:dyDescent="0.25">
      <c r="A72" s="118"/>
      <c r="B72" s="118"/>
      <c r="C72" s="118"/>
      <c r="D72" s="118"/>
      <c r="E72" s="118"/>
      <c r="F72" s="118"/>
      <c r="G72" s="118"/>
      <c r="H72" s="118"/>
      <c r="I72" s="118"/>
      <c r="J72" s="118"/>
      <c r="K72" s="118"/>
      <c r="L72" s="118"/>
    </row>
    <row r="73" spans="1:12" ht="15" x14ac:dyDescent="0.25">
      <c r="A73" s="118"/>
      <c r="B73" s="118"/>
      <c r="C73" s="118"/>
      <c r="D73" s="118"/>
      <c r="E73" s="118"/>
      <c r="F73" s="118"/>
      <c r="G73" s="118"/>
      <c r="H73" s="118"/>
      <c r="I73" s="118"/>
      <c r="J73" s="118"/>
      <c r="K73" s="118"/>
      <c r="L73" s="118"/>
    </row>
    <row r="74" spans="1:12" ht="15" x14ac:dyDescent="0.25">
      <c r="A74" s="118"/>
      <c r="B74" s="118"/>
      <c r="C74" s="118"/>
      <c r="D74" s="118"/>
      <c r="E74" s="118"/>
      <c r="F74" s="118"/>
      <c r="G74" s="118"/>
      <c r="H74" s="118"/>
      <c r="I74" s="118"/>
      <c r="J74" s="118"/>
      <c r="K74" s="118"/>
      <c r="L74" s="118"/>
    </row>
    <row r="75" spans="1:12" ht="15" x14ac:dyDescent="0.25">
      <c r="A75" s="118"/>
      <c r="B75" s="118"/>
      <c r="C75" s="118"/>
      <c r="D75" s="118"/>
      <c r="E75" s="118"/>
      <c r="F75" s="118"/>
      <c r="G75" s="118"/>
      <c r="H75" s="118"/>
      <c r="I75" s="118"/>
      <c r="J75" s="118"/>
      <c r="K75" s="118"/>
      <c r="L75" s="118"/>
    </row>
    <row r="76" spans="1:12" ht="15" x14ac:dyDescent="0.25">
      <c r="A76" s="118"/>
      <c r="B76" s="118"/>
      <c r="C76" s="118"/>
      <c r="D76" s="118"/>
      <c r="E76" s="118"/>
      <c r="F76" s="118"/>
      <c r="G76" s="118"/>
      <c r="H76" s="118"/>
      <c r="I76" s="118"/>
      <c r="J76" s="118"/>
      <c r="K76" s="118"/>
      <c r="L76" s="118"/>
    </row>
    <row r="77" spans="1:12" ht="15" x14ac:dyDescent="0.25">
      <c r="A77" s="118"/>
      <c r="B77" s="118"/>
      <c r="C77" s="118"/>
      <c r="D77" s="118"/>
      <c r="E77" s="118"/>
      <c r="F77" s="118"/>
      <c r="G77" s="118"/>
      <c r="H77" s="118"/>
      <c r="I77" s="118"/>
      <c r="J77" s="118"/>
      <c r="K77" s="118"/>
      <c r="L77" s="118"/>
    </row>
    <row r="78" spans="1:12" ht="15" x14ac:dyDescent="0.25">
      <c r="A78" s="118"/>
      <c r="B78" s="118"/>
      <c r="C78" s="118"/>
      <c r="D78" s="118"/>
      <c r="E78" s="118"/>
      <c r="F78" s="118"/>
      <c r="G78" s="118"/>
      <c r="H78" s="118"/>
      <c r="I78" s="118"/>
      <c r="J78" s="118"/>
      <c r="K78" s="118"/>
      <c r="L78" s="118"/>
    </row>
    <row r="79" spans="1:12" ht="15" x14ac:dyDescent="0.25">
      <c r="A79" s="118"/>
      <c r="B79" s="118"/>
      <c r="C79" s="118"/>
      <c r="D79" s="118"/>
      <c r="E79" s="118"/>
      <c r="F79" s="118"/>
      <c r="G79" s="118"/>
      <c r="H79" s="118"/>
      <c r="I79" s="118"/>
      <c r="J79" s="118"/>
      <c r="K79" s="118"/>
      <c r="L79" s="118"/>
    </row>
    <row r="80" spans="1:12" ht="15" x14ac:dyDescent="0.25">
      <c r="A80" s="118"/>
      <c r="B80" s="118"/>
      <c r="C80" s="118"/>
      <c r="D80" s="118"/>
      <c r="E80" s="118"/>
      <c r="F80" s="118"/>
      <c r="G80" s="118"/>
      <c r="H80" s="118"/>
      <c r="I80" s="118"/>
      <c r="J80" s="118"/>
      <c r="K80" s="118"/>
      <c r="L80" s="118"/>
    </row>
    <row r="81" spans="1:12" ht="15" x14ac:dyDescent="0.25">
      <c r="A81" s="118"/>
      <c r="B81" s="118"/>
      <c r="C81" s="118"/>
      <c r="D81" s="118"/>
      <c r="E81" s="118"/>
      <c r="F81" s="118"/>
      <c r="G81" s="118"/>
      <c r="H81" s="118"/>
      <c r="I81" s="118"/>
      <c r="J81" s="118"/>
      <c r="K81" s="118"/>
      <c r="L81" s="118"/>
    </row>
    <row r="82" spans="1:12" ht="15" x14ac:dyDescent="0.25">
      <c r="A82" s="118"/>
      <c r="B82" s="118"/>
      <c r="C82" s="118"/>
      <c r="D82" s="118"/>
      <c r="E82" s="118"/>
      <c r="F82" s="118"/>
      <c r="G82" s="118"/>
      <c r="H82" s="118"/>
      <c r="I82" s="118"/>
      <c r="J82" s="118"/>
      <c r="K82" s="118"/>
      <c r="L82" s="118"/>
    </row>
    <row r="83" spans="1:12" ht="15" x14ac:dyDescent="0.25">
      <c r="A83" s="118"/>
      <c r="B83" s="118"/>
      <c r="C83" s="118"/>
      <c r="D83" s="118"/>
      <c r="E83" s="118"/>
      <c r="F83" s="118"/>
      <c r="G83" s="118"/>
      <c r="H83" s="118"/>
      <c r="I83" s="118"/>
      <c r="J83" s="118"/>
      <c r="K83" s="118"/>
      <c r="L83" s="118"/>
    </row>
    <row r="84" spans="1:12" ht="15" x14ac:dyDescent="0.25">
      <c r="A84" s="118"/>
      <c r="B84" s="118"/>
      <c r="C84" s="118"/>
      <c r="D84" s="118"/>
      <c r="E84" s="118"/>
      <c r="F84" s="118"/>
      <c r="G84" s="118"/>
      <c r="H84" s="118"/>
      <c r="I84" s="118"/>
      <c r="J84" s="118"/>
      <c r="K84" s="118"/>
      <c r="L84" s="118"/>
    </row>
    <row r="85" spans="1:12" ht="15" x14ac:dyDescent="0.25">
      <c r="A85" s="118"/>
      <c r="B85" s="118"/>
      <c r="C85" s="118"/>
      <c r="D85" s="118"/>
      <c r="E85" s="118"/>
      <c r="F85" s="118"/>
      <c r="G85" s="118"/>
      <c r="H85" s="118"/>
      <c r="I85" s="118"/>
      <c r="J85" s="118"/>
      <c r="K85" s="118"/>
      <c r="L85" s="118"/>
    </row>
    <row r="86" spans="1:12" ht="55.5" customHeight="1" x14ac:dyDescent="0.25">
      <c r="A86" s="118"/>
      <c r="B86" s="118"/>
      <c r="C86" s="118"/>
      <c r="D86" s="118"/>
      <c r="E86" s="118"/>
      <c r="F86" s="118"/>
      <c r="G86" s="118"/>
      <c r="H86" s="118"/>
      <c r="I86" s="118"/>
      <c r="J86" s="118"/>
      <c r="K86" s="118"/>
      <c r="L86" s="118"/>
    </row>
    <row r="87" spans="1:12" ht="15" customHeight="1" x14ac:dyDescent="0.25">
      <c r="A87" s="99" t="s">
        <v>102</v>
      </c>
      <c r="B87" s="99"/>
      <c r="C87" s="99"/>
      <c r="D87" s="99"/>
      <c r="E87" s="99"/>
      <c r="F87" s="99"/>
      <c r="G87" s="99"/>
      <c r="H87" s="99"/>
      <c r="I87" s="99"/>
      <c r="J87" s="99"/>
      <c r="K87" s="99"/>
      <c r="L87" s="99"/>
    </row>
    <row r="88" spans="1:12" ht="15" x14ac:dyDescent="0.25">
      <c r="A88" s="99"/>
      <c r="B88" s="99"/>
      <c r="C88" s="99"/>
      <c r="D88" s="99"/>
      <c r="E88" s="99"/>
      <c r="F88" s="99"/>
      <c r="G88" s="99"/>
      <c r="H88" s="99"/>
      <c r="I88" s="99"/>
      <c r="J88" s="99"/>
      <c r="K88" s="99"/>
      <c r="L88" s="99"/>
    </row>
    <row r="89" spans="1:12" ht="15" x14ac:dyDescent="0.25">
      <c r="A89" s="99"/>
      <c r="B89" s="99"/>
      <c r="C89" s="99"/>
      <c r="D89" s="99"/>
      <c r="E89" s="99"/>
      <c r="F89" s="99"/>
      <c r="G89" s="99"/>
      <c r="H89" s="99"/>
      <c r="I89" s="99"/>
      <c r="J89" s="99"/>
      <c r="K89" s="99"/>
      <c r="L89" s="99"/>
    </row>
    <row r="90" spans="1:12" ht="15" x14ac:dyDescent="0.25">
      <c r="A90" s="99"/>
      <c r="B90" s="99"/>
      <c r="C90" s="99"/>
      <c r="D90" s="99"/>
      <c r="E90" s="99"/>
      <c r="F90" s="99"/>
      <c r="G90" s="99"/>
      <c r="H90" s="99"/>
      <c r="I90" s="99"/>
      <c r="J90" s="99"/>
      <c r="K90" s="99"/>
      <c r="L90" s="99"/>
    </row>
    <row r="91" spans="1:12" ht="15" x14ac:dyDescent="0.25">
      <c r="A91" s="99"/>
      <c r="B91" s="99"/>
      <c r="C91" s="99"/>
      <c r="D91" s="99"/>
      <c r="E91" s="99"/>
      <c r="F91" s="99"/>
      <c r="G91" s="99"/>
      <c r="H91" s="99"/>
      <c r="I91" s="99"/>
      <c r="J91" s="99"/>
      <c r="K91" s="99"/>
      <c r="L91" s="99"/>
    </row>
    <row r="92" spans="1:12" ht="15" x14ac:dyDescent="0.25">
      <c r="A92" s="99"/>
      <c r="B92" s="99"/>
      <c r="C92" s="99"/>
      <c r="D92" s="99"/>
      <c r="E92" s="99"/>
      <c r="F92" s="99"/>
      <c r="G92" s="99"/>
      <c r="H92" s="99"/>
      <c r="I92" s="99"/>
      <c r="J92" s="99"/>
      <c r="K92" s="99"/>
      <c r="L92" s="99"/>
    </row>
    <row r="93" spans="1:12" ht="15" x14ac:dyDescent="0.25">
      <c r="A93" s="99"/>
      <c r="B93" s="99"/>
      <c r="C93" s="99"/>
      <c r="D93" s="99"/>
      <c r="E93" s="99"/>
      <c r="F93" s="99"/>
      <c r="G93" s="99"/>
      <c r="H93" s="99"/>
      <c r="I93" s="99"/>
      <c r="J93" s="99"/>
      <c r="K93" s="99"/>
      <c r="L93" s="99"/>
    </row>
    <row r="94" spans="1:12" ht="15" x14ac:dyDescent="0.25">
      <c r="A94" s="99"/>
      <c r="B94" s="99"/>
      <c r="C94" s="99"/>
      <c r="D94" s="99"/>
      <c r="E94" s="99"/>
      <c r="F94" s="99"/>
      <c r="G94" s="99"/>
      <c r="H94" s="99"/>
      <c r="I94" s="99"/>
      <c r="J94" s="99"/>
      <c r="K94" s="99"/>
      <c r="L94" s="99"/>
    </row>
    <row r="95" spans="1:12" ht="15" x14ac:dyDescent="0.25">
      <c r="A95" s="99"/>
      <c r="B95" s="99"/>
      <c r="C95" s="99"/>
      <c r="D95" s="99"/>
      <c r="E95" s="99"/>
      <c r="F95" s="99"/>
      <c r="G95" s="99"/>
      <c r="H95" s="99"/>
      <c r="I95" s="99"/>
      <c r="J95" s="99"/>
      <c r="K95" s="99"/>
      <c r="L95" s="99"/>
    </row>
    <row r="96" spans="1:12" ht="15" x14ac:dyDescent="0.25">
      <c r="A96" s="99"/>
      <c r="B96" s="99"/>
      <c r="C96" s="99"/>
      <c r="D96" s="99"/>
      <c r="E96" s="99"/>
      <c r="F96" s="99"/>
      <c r="G96" s="99"/>
      <c r="H96" s="99"/>
      <c r="I96" s="99"/>
      <c r="J96" s="99"/>
      <c r="K96" s="99"/>
      <c r="L96" s="99"/>
    </row>
  </sheetData>
  <autoFilter ref="B13:J13" xr:uid="{ED066296-94B3-4990-ACA7-2E67BDB08DF4}">
    <filterColumn colId="2" showButton="0"/>
  </autoFilter>
  <mergeCells count="50">
    <mergeCell ref="B1:L1"/>
    <mergeCell ref="B2:L2"/>
    <mergeCell ref="B3:L3"/>
    <mergeCell ref="B4:L4"/>
    <mergeCell ref="K12:L12"/>
    <mergeCell ref="D6:G9"/>
    <mergeCell ref="D10:G10"/>
    <mergeCell ref="B44:C44"/>
    <mergeCell ref="B41:C41"/>
    <mergeCell ref="H12:I12"/>
    <mergeCell ref="B32:C32"/>
    <mergeCell ref="B33:C33"/>
    <mergeCell ref="B34:C34"/>
    <mergeCell ref="B35:C35"/>
    <mergeCell ref="D25:E25"/>
    <mergeCell ref="D26:E26"/>
    <mergeCell ref="D27:E27"/>
    <mergeCell ref="D28:E28"/>
    <mergeCell ref="B30:C30"/>
    <mergeCell ref="D21:E21"/>
    <mergeCell ref="D22:E22"/>
    <mergeCell ref="D23:E23"/>
    <mergeCell ref="B37:C37"/>
    <mergeCell ref="A43:A54"/>
    <mergeCell ref="B38:E38"/>
    <mergeCell ref="B42:E42"/>
    <mergeCell ref="B54:E54"/>
    <mergeCell ref="A55:E55"/>
    <mergeCell ref="A39:A42"/>
    <mergeCell ref="B39:C39"/>
    <mergeCell ref="B40:C40"/>
    <mergeCell ref="A14:A38"/>
    <mergeCell ref="D14:E14"/>
    <mergeCell ref="D15:E15"/>
    <mergeCell ref="D16:E16"/>
    <mergeCell ref="D17:E17"/>
    <mergeCell ref="D18:E18"/>
    <mergeCell ref="D19:E19"/>
    <mergeCell ref="D20:E20"/>
    <mergeCell ref="B36:C36"/>
    <mergeCell ref="D24:E24"/>
    <mergeCell ref="B31:C31"/>
    <mergeCell ref="F12:G12"/>
    <mergeCell ref="D13:E13"/>
    <mergeCell ref="D29:E29"/>
    <mergeCell ref="I56:J56"/>
    <mergeCell ref="A58:L58"/>
    <mergeCell ref="A59:L59"/>
    <mergeCell ref="A60:L86"/>
    <mergeCell ref="A87:L96"/>
  </mergeCells>
  <dataValidations count="1">
    <dataValidation allowBlank="1" showInputMessage="1" showErrorMessage="1" prompt="ENTIENDASE UN MES DE ATENCIÓN COMO MES LABORAL QUE REFIERE 30 DIAS" sqref="A8:A10" xr:uid="{3B41A34E-DE55-4076-BA1D-7700F806B307}"/>
  </dataValidations>
  <printOptions horizontalCentered="1" verticalCentered="1"/>
  <pageMargins left="0" right="0" top="0" bottom="0" header="0" footer="0"/>
  <pageSetup scale="31" orientation="landscape"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5D4DBB-358D-4C9D-9C54-60267E464AF8}">
  <sheetPr>
    <tabColor theme="5" tint="0.59999389629810485"/>
    <pageSetUpPr fitToPage="1"/>
  </sheetPr>
  <dimension ref="A1:R96"/>
  <sheetViews>
    <sheetView showGridLines="0" view="pageBreakPreview" topLeftCell="A57" zoomScale="65" zoomScaleNormal="50" zoomScaleSheetLayoutView="65" workbookViewId="0">
      <selection activeCell="B53" sqref="B53"/>
    </sheetView>
  </sheetViews>
  <sheetFormatPr baseColWidth="10" defaultColWidth="11.42578125" defaultRowHeight="15.75" x14ac:dyDescent="0.25"/>
  <cols>
    <col min="1" max="1" width="18.5703125" style="1" customWidth="1"/>
    <col min="2" max="2" width="57" style="1" customWidth="1"/>
    <col min="3" max="3" width="16.28515625" style="1" customWidth="1"/>
    <col min="4" max="4" width="17.5703125" style="19" customWidth="1"/>
    <col min="5" max="5" width="23" style="19" customWidth="1"/>
    <col min="6" max="12" width="30.140625" style="1" customWidth="1"/>
    <col min="13" max="13" width="28.42578125" style="1" hidden="1" customWidth="1"/>
    <col min="14" max="14" width="15.85546875" style="1" hidden="1" customWidth="1"/>
    <col min="15" max="15" width="13.42578125" style="7" hidden="1" customWidth="1"/>
    <col min="16" max="16" width="17.7109375" style="7" hidden="1" customWidth="1"/>
    <col min="17" max="17" width="23.85546875" style="7" hidden="1" customWidth="1"/>
    <col min="18" max="18" width="23.85546875" style="1" hidden="1" customWidth="1"/>
    <col min="19" max="222" width="11.42578125" style="1"/>
    <col min="223" max="224" width="9.7109375" style="1" customWidth="1"/>
    <col min="225" max="225" width="61" style="1" customWidth="1"/>
    <col min="226" max="226" width="18.7109375" style="1" customWidth="1"/>
    <col min="227" max="227" width="17.85546875" style="1" customWidth="1"/>
    <col min="228" max="231" width="57" style="1" customWidth="1"/>
    <col min="232" max="232" width="25.85546875" style="1" bestFit="1" customWidth="1"/>
    <col min="233" max="233" width="25.140625" style="1" customWidth="1"/>
    <col min="234" max="234" width="33.28515625" style="1" customWidth="1"/>
    <col min="235" max="235" width="24.140625" style="1" customWidth="1"/>
    <col min="236" max="236" width="27.42578125" style="1" customWidth="1"/>
    <col min="237" max="478" width="11.42578125" style="1"/>
    <col min="479" max="480" width="9.7109375" style="1" customWidth="1"/>
    <col min="481" max="481" width="61" style="1" customWidth="1"/>
    <col min="482" max="482" width="18.7109375" style="1" customWidth="1"/>
    <col min="483" max="483" width="17.85546875" style="1" customWidth="1"/>
    <col min="484" max="487" width="57" style="1" customWidth="1"/>
    <col min="488" max="488" width="25.85546875" style="1" bestFit="1" customWidth="1"/>
    <col min="489" max="489" width="25.140625" style="1" customWidth="1"/>
    <col min="490" max="490" width="33.28515625" style="1" customWidth="1"/>
    <col min="491" max="491" width="24.140625" style="1" customWidth="1"/>
    <col min="492" max="492" width="27.42578125" style="1" customWidth="1"/>
    <col min="493" max="734" width="11.42578125" style="1"/>
    <col min="735" max="736" width="9.7109375" style="1" customWidth="1"/>
    <col min="737" max="737" width="61" style="1" customWidth="1"/>
    <col min="738" max="738" width="18.7109375" style="1" customWidth="1"/>
    <col min="739" max="739" width="17.85546875" style="1" customWidth="1"/>
    <col min="740" max="743" width="57" style="1" customWidth="1"/>
    <col min="744" max="744" width="25.85546875" style="1" bestFit="1" customWidth="1"/>
    <col min="745" max="745" width="25.140625" style="1" customWidth="1"/>
    <col min="746" max="746" width="33.28515625" style="1" customWidth="1"/>
    <col min="747" max="747" width="24.140625" style="1" customWidth="1"/>
    <col min="748" max="748" width="27.42578125" style="1" customWidth="1"/>
    <col min="749" max="990" width="11.42578125" style="1"/>
    <col min="991" max="992" width="9.7109375" style="1" customWidth="1"/>
    <col min="993" max="993" width="61" style="1" customWidth="1"/>
    <col min="994" max="994" width="18.7109375" style="1" customWidth="1"/>
    <col min="995" max="995" width="17.85546875" style="1" customWidth="1"/>
    <col min="996" max="999" width="57" style="1" customWidth="1"/>
    <col min="1000" max="1000" width="25.85546875" style="1" bestFit="1" customWidth="1"/>
    <col min="1001" max="1001" width="25.140625" style="1" customWidth="1"/>
    <col min="1002" max="1002" width="33.28515625" style="1" customWidth="1"/>
    <col min="1003" max="1003" width="24.140625" style="1" customWidth="1"/>
    <col min="1004" max="1004" width="27.42578125" style="1" customWidth="1"/>
    <col min="1005" max="1246" width="11.42578125" style="1"/>
    <col min="1247" max="1248" width="9.7109375" style="1" customWidth="1"/>
    <col min="1249" max="1249" width="61" style="1" customWidth="1"/>
    <col min="1250" max="1250" width="18.7109375" style="1" customWidth="1"/>
    <col min="1251" max="1251" width="17.85546875" style="1" customWidth="1"/>
    <col min="1252" max="1255" width="57" style="1" customWidth="1"/>
    <col min="1256" max="1256" width="25.85546875" style="1" bestFit="1" customWidth="1"/>
    <col min="1257" max="1257" width="25.140625" style="1" customWidth="1"/>
    <col min="1258" max="1258" width="33.28515625" style="1" customWidth="1"/>
    <col min="1259" max="1259" width="24.140625" style="1" customWidth="1"/>
    <col min="1260" max="1260" width="27.42578125" style="1" customWidth="1"/>
    <col min="1261" max="1502" width="11.42578125" style="1"/>
    <col min="1503" max="1504" width="9.7109375" style="1" customWidth="1"/>
    <col min="1505" max="1505" width="61" style="1" customWidth="1"/>
    <col min="1506" max="1506" width="18.7109375" style="1" customWidth="1"/>
    <col min="1507" max="1507" width="17.85546875" style="1" customWidth="1"/>
    <col min="1508" max="1511" width="57" style="1" customWidth="1"/>
    <col min="1512" max="1512" width="25.85546875" style="1" bestFit="1" customWidth="1"/>
    <col min="1513" max="1513" width="25.140625" style="1" customWidth="1"/>
    <col min="1514" max="1514" width="33.28515625" style="1" customWidth="1"/>
    <col min="1515" max="1515" width="24.140625" style="1" customWidth="1"/>
    <col min="1516" max="1516" width="27.42578125" style="1" customWidth="1"/>
    <col min="1517" max="1758" width="11.42578125" style="1"/>
    <col min="1759" max="1760" width="9.7109375" style="1" customWidth="1"/>
    <col min="1761" max="1761" width="61" style="1" customWidth="1"/>
    <col min="1762" max="1762" width="18.7109375" style="1" customWidth="1"/>
    <col min="1763" max="1763" width="17.85546875" style="1" customWidth="1"/>
    <col min="1764" max="1767" width="57" style="1" customWidth="1"/>
    <col min="1768" max="1768" width="25.85546875" style="1" bestFit="1" customWidth="1"/>
    <col min="1769" max="1769" width="25.140625" style="1" customWidth="1"/>
    <col min="1770" max="1770" width="33.28515625" style="1" customWidth="1"/>
    <col min="1771" max="1771" width="24.140625" style="1" customWidth="1"/>
    <col min="1772" max="1772" width="27.42578125" style="1" customWidth="1"/>
    <col min="1773" max="2014" width="11.42578125" style="1"/>
    <col min="2015" max="2016" width="9.7109375" style="1" customWidth="1"/>
    <col min="2017" max="2017" width="61" style="1" customWidth="1"/>
    <col min="2018" max="2018" width="18.7109375" style="1" customWidth="1"/>
    <col min="2019" max="2019" width="17.85546875" style="1" customWidth="1"/>
    <col min="2020" max="2023" width="57" style="1" customWidth="1"/>
    <col min="2024" max="2024" width="25.85546875" style="1" bestFit="1" customWidth="1"/>
    <col min="2025" max="2025" width="25.140625" style="1" customWidth="1"/>
    <col min="2026" max="2026" width="33.28515625" style="1" customWidth="1"/>
    <col min="2027" max="2027" width="24.140625" style="1" customWidth="1"/>
    <col min="2028" max="2028" width="27.42578125" style="1" customWidth="1"/>
    <col min="2029" max="2270" width="11.42578125" style="1"/>
    <col min="2271" max="2272" width="9.7109375" style="1" customWidth="1"/>
    <col min="2273" max="2273" width="61" style="1" customWidth="1"/>
    <col min="2274" max="2274" width="18.7109375" style="1" customWidth="1"/>
    <col min="2275" max="2275" width="17.85546875" style="1" customWidth="1"/>
    <col min="2276" max="2279" width="57" style="1" customWidth="1"/>
    <col min="2280" max="2280" width="25.85546875" style="1" bestFit="1" customWidth="1"/>
    <col min="2281" max="2281" width="25.140625" style="1" customWidth="1"/>
    <col min="2282" max="2282" width="33.28515625" style="1" customWidth="1"/>
    <col min="2283" max="2283" width="24.140625" style="1" customWidth="1"/>
    <col min="2284" max="2284" width="27.42578125" style="1" customWidth="1"/>
    <col min="2285" max="2526" width="11.42578125" style="1"/>
    <col min="2527" max="2528" width="9.7109375" style="1" customWidth="1"/>
    <col min="2529" max="2529" width="61" style="1" customWidth="1"/>
    <col min="2530" max="2530" width="18.7109375" style="1" customWidth="1"/>
    <col min="2531" max="2531" width="17.85546875" style="1" customWidth="1"/>
    <col min="2532" max="2535" width="57" style="1" customWidth="1"/>
    <col min="2536" max="2536" width="25.85546875" style="1" bestFit="1" customWidth="1"/>
    <col min="2537" max="2537" width="25.140625" style="1" customWidth="1"/>
    <col min="2538" max="2538" width="33.28515625" style="1" customWidth="1"/>
    <col min="2539" max="2539" width="24.140625" style="1" customWidth="1"/>
    <col min="2540" max="2540" width="27.42578125" style="1" customWidth="1"/>
    <col min="2541" max="2782" width="11.42578125" style="1"/>
    <col min="2783" max="2784" width="9.7109375" style="1" customWidth="1"/>
    <col min="2785" max="2785" width="61" style="1" customWidth="1"/>
    <col min="2786" max="2786" width="18.7109375" style="1" customWidth="1"/>
    <col min="2787" max="2787" width="17.85546875" style="1" customWidth="1"/>
    <col min="2788" max="2791" width="57" style="1" customWidth="1"/>
    <col min="2792" max="2792" width="25.85546875" style="1" bestFit="1" customWidth="1"/>
    <col min="2793" max="2793" width="25.140625" style="1" customWidth="1"/>
    <col min="2794" max="2794" width="33.28515625" style="1" customWidth="1"/>
    <col min="2795" max="2795" width="24.140625" style="1" customWidth="1"/>
    <col min="2796" max="2796" width="27.42578125" style="1" customWidth="1"/>
    <col min="2797" max="3038" width="11.42578125" style="1"/>
    <col min="3039" max="3040" width="9.7109375" style="1" customWidth="1"/>
    <col min="3041" max="3041" width="61" style="1" customWidth="1"/>
    <col min="3042" max="3042" width="18.7109375" style="1" customWidth="1"/>
    <col min="3043" max="3043" width="17.85546875" style="1" customWidth="1"/>
    <col min="3044" max="3047" width="57" style="1" customWidth="1"/>
    <col min="3048" max="3048" width="25.85546875" style="1" bestFit="1" customWidth="1"/>
    <col min="3049" max="3049" width="25.140625" style="1" customWidth="1"/>
    <col min="3050" max="3050" width="33.28515625" style="1" customWidth="1"/>
    <col min="3051" max="3051" width="24.140625" style="1" customWidth="1"/>
    <col min="3052" max="3052" width="27.42578125" style="1" customWidth="1"/>
    <col min="3053" max="3294" width="11.42578125" style="1"/>
    <col min="3295" max="3296" width="9.7109375" style="1" customWidth="1"/>
    <col min="3297" max="3297" width="61" style="1" customWidth="1"/>
    <col min="3298" max="3298" width="18.7109375" style="1" customWidth="1"/>
    <col min="3299" max="3299" width="17.85546875" style="1" customWidth="1"/>
    <col min="3300" max="3303" width="57" style="1" customWidth="1"/>
    <col min="3304" max="3304" width="25.85546875" style="1" bestFit="1" customWidth="1"/>
    <col min="3305" max="3305" width="25.140625" style="1" customWidth="1"/>
    <col min="3306" max="3306" width="33.28515625" style="1" customWidth="1"/>
    <col min="3307" max="3307" width="24.140625" style="1" customWidth="1"/>
    <col min="3308" max="3308" width="27.42578125" style="1" customWidth="1"/>
    <col min="3309" max="3550" width="11.42578125" style="1"/>
    <col min="3551" max="3552" width="9.7109375" style="1" customWidth="1"/>
    <col min="3553" max="3553" width="61" style="1" customWidth="1"/>
    <col min="3554" max="3554" width="18.7109375" style="1" customWidth="1"/>
    <col min="3555" max="3555" width="17.85546875" style="1" customWidth="1"/>
    <col min="3556" max="3559" width="57" style="1" customWidth="1"/>
    <col min="3560" max="3560" width="25.85546875" style="1" bestFit="1" customWidth="1"/>
    <col min="3561" max="3561" width="25.140625" style="1" customWidth="1"/>
    <col min="3562" max="3562" width="33.28515625" style="1" customWidth="1"/>
    <col min="3563" max="3563" width="24.140625" style="1" customWidth="1"/>
    <col min="3564" max="3564" width="27.42578125" style="1" customWidth="1"/>
    <col min="3565" max="3806" width="11.42578125" style="1"/>
    <col min="3807" max="3808" width="9.7109375" style="1" customWidth="1"/>
    <col min="3809" max="3809" width="61" style="1" customWidth="1"/>
    <col min="3810" max="3810" width="18.7109375" style="1" customWidth="1"/>
    <col min="3811" max="3811" width="17.85546875" style="1" customWidth="1"/>
    <col min="3812" max="3815" width="57" style="1" customWidth="1"/>
    <col min="3816" max="3816" width="25.85546875" style="1" bestFit="1" customWidth="1"/>
    <col min="3817" max="3817" width="25.140625" style="1" customWidth="1"/>
    <col min="3818" max="3818" width="33.28515625" style="1" customWidth="1"/>
    <col min="3819" max="3819" width="24.140625" style="1" customWidth="1"/>
    <col min="3820" max="3820" width="27.42578125" style="1" customWidth="1"/>
    <col min="3821" max="4062" width="11.42578125" style="1"/>
    <col min="4063" max="4064" width="9.7109375" style="1" customWidth="1"/>
    <col min="4065" max="4065" width="61" style="1" customWidth="1"/>
    <col min="4066" max="4066" width="18.7109375" style="1" customWidth="1"/>
    <col min="4067" max="4067" width="17.85546875" style="1" customWidth="1"/>
    <col min="4068" max="4071" width="57" style="1" customWidth="1"/>
    <col min="4072" max="4072" width="25.85546875" style="1" bestFit="1" customWidth="1"/>
    <col min="4073" max="4073" width="25.140625" style="1" customWidth="1"/>
    <col min="4074" max="4074" width="33.28515625" style="1" customWidth="1"/>
    <col min="4075" max="4075" width="24.140625" style="1" customWidth="1"/>
    <col min="4076" max="4076" width="27.42578125" style="1" customWidth="1"/>
    <col min="4077" max="4318" width="11.42578125" style="1"/>
    <col min="4319" max="4320" width="9.7109375" style="1" customWidth="1"/>
    <col min="4321" max="4321" width="61" style="1" customWidth="1"/>
    <col min="4322" max="4322" width="18.7109375" style="1" customWidth="1"/>
    <col min="4323" max="4323" width="17.85546875" style="1" customWidth="1"/>
    <col min="4324" max="4327" width="57" style="1" customWidth="1"/>
    <col min="4328" max="4328" width="25.85546875" style="1" bestFit="1" customWidth="1"/>
    <col min="4329" max="4329" width="25.140625" style="1" customWidth="1"/>
    <col min="4330" max="4330" width="33.28515625" style="1" customWidth="1"/>
    <col min="4331" max="4331" width="24.140625" style="1" customWidth="1"/>
    <col min="4332" max="4332" width="27.42578125" style="1" customWidth="1"/>
    <col min="4333" max="4574" width="11.42578125" style="1"/>
    <col min="4575" max="4576" width="9.7109375" style="1" customWidth="1"/>
    <col min="4577" max="4577" width="61" style="1" customWidth="1"/>
    <col min="4578" max="4578" width="18.7109375" style="1" customWidth="1"/>
    <col min="4579" max="4579" width="17.85546875" style="1" customWidth="1"/>
    <col min="4580" max="4583" width="57" style="1" customWidth="1"/>
    <col min="4584" max="4584" width="25.85546875" style="1" bestFit="1" customWidth="1"/>
    <col min="4585" max="4585" width="25.140625" style="1" customWidth="1"/>
    <col min="4586" max="4586" width="33.28515625" style="1" customWidth="1"/>
    <col min="4587" max="4587" width="24.140625" style="1" customWidth="1"/>
    <col min="4588" max="4588" width="27.42578125" style="1" customWidth="1"/>
    <col min="4589" max="4830" width="11.42578125" style="1"/>
    <col min="4831" max="4832" width="9.7109375" style="1" customWidth="1"/>
    <col min="4833" max="4833" width="61" style="1" customWidth="1"/>
    <col min="4834" max="4834" width="18.7109375" style="1" customWidth="1"/>
    <col min="4835" max="4835" width="17.85546875" style="1" customWidth="1"/>
    <col min="4836" max="4839" width="57" style="1" customWidth="1"/>
    <col min="4840" max="4840" width="25.85546875" style="1" bestFit="1" customWidth="1"/>
    <col min="4841" max="4841" width="25.140625" style="1" customWidth="1"/>
    <col min="4842" max="4842" width="33.28515625" style="1" customWidth="1"/>
    <col min="4843" max="4843" width="24.140625" style="1" customWidth="1"/>
    <col min="4844" max="4844" width="27.42578125" style="1" customWidth="1"/>
    <col min="4845" max="5086" width="11.42578125" style="1"/>
    <col min="5087" max="5088" width="9.7109375" style="1" customWidth="1"/>
    <col min="5089" max="5089" width="61" style="1" customWidth="1"/>
    <col min="5090" max="5090" width="18.7109375" style="1" customWidth="1"/>
    <col min="5091" max="5091" width="17.85546875" style="1" customWidth="1"/>
    <col min="5092" max="5095" width="57" style="1" customWidth="1"/>
    <col min="5096" max="5096" width="25.85546875" style="1" bestFit="1" customWidth="1"/>
    <col min="5097" max="5097" width="25.140625" style="1" customWidth="1"/>
    <col min="5098" max="5098" width="33.28515625" style="1" customWidth="1"/>
    <col min="5099" max="5099" width="24.140625" style="1" customWidth="1"/>
    <col min="5100" max="5100" width="27.42578125" style="1" customWidth="1"/>
    <col min="5101" max="5342" width="11.42578125" style="1"/>
    <col min="5343" max="5344" width="9.7109375" style="1" customWidth="1"/>
    <col min="5345" max="5345" width="61" style="1" customWidth="1"/>
    <col min="5346" max="5346" width="18.7109375" style="1" customWidth="1"/>
    <col min="5347" max="5347" width="17.85546875" style="1" customWidth="1"/>
    <col min="5348" max="5351" width="57" style="1" customWidth="1"/>
    <col min="5352" max="5352" width="25.85546875" style="1" bestFit="1" customWidth="1"/>
    <col min="5353" max="5353" width="25.140625" style="1" customWidth="1"/>
    <col min="5354" max="5354" width="33.28515625" style="1" customWidth="1"/>
    <col min="5355" max="5355" width="24.140625" style="1" customWidth="1"/>
    <col min="5356" max="5356" width="27.42578125" style="1" customWidth="1"/>
    <col min="5357" max="5598" width="11.42578125" style="1"/>
    <col min="5599" max="5600" width="9.7109375" style="1" customWidth="1"/>
    <col min="5601" max="5601" width="61" style="1" customWidth="1"/>
    <col min="5602" max="5602" width="18.7109375" style="1" customWidth="1"/>
    <col min="5603" max="5603" width="17.85546875" style="1" customWidth="1"/>
    <col min="5604" max="5607" width="57" style="1" customWidth="1"/>
    <col min="5608" max="5608" width="25.85546875" style="1" bestFit="1" customWidth="1"/>
    <col min="5609" max="5609" width="25.140625" style="1" customWidth="1"/>
    <col min="5610" max="5610" width="33.28515625" style="1" customWidth="1"/>
    <col min="5611" max="5611" width="24.140625" style="1" customWidth="1"/>
    <col min="5612" max="5612" width="27.42578125" style="1" customWidth="1"/>
    <col min="5613" max="5854" width="11.42578125" style="1"/>
    <col min="5855" max="5856" width="9.7109375" style="1" customWidth="1"/>
    <col min="5857" max="5857" width="61" style="1" customWidth="1"/>
    <col min="5858" max="5858" width="18.7109375" style="1" customWidth="1"/>
    <col min="5859" max="5859" width="17.85546875" style="1" customWidth="1"/>
    <col min="5860" max="5863" width="57" style="1" customWidth="1"/>
    <col min="5864" max="5864" width="25.85546875" style="1" bestFit="1" customWidth="1"/>
    <col min="5865" max="5865" width="25.140625" style="1" customWidth="1"/>
    <col min="5866" max="5866" width="33.28515625" style="1" customWidth="1"/>
    <col min="5867" max="5867" width="24.140625" style="1" customWidth="1"/>
    <col min="5868" max="5868" width="27.42578125" style="1" customWidth="1"/>
    <col min="5869" max="6110" width="11.42578125" style="1"/>
    <col min="6111" max="6112" width="9.7109375" style="1" customWidth="1"/>
    <col min="6113" max="6113" width="61" style="1" customWidth="1"/>
    <col min="6114" max="6114" width="18.7109375" style="1" customWidth="1"/>
    <col min="6115" max="6115" width="17.85546875" style="1" customWidth="1"/>
    <col min="6116" max="6119" width="57" style="1" customWidth="1"/>
    <col min="6120" max="6120" width="25.85546875" style="1" bestFit="1" customWidth="1"/>
    <col min="6121" max="6121" width="25.140625" style="1" customWidth="1"/>
    <col min="6122" max="6122" width="33.28515625" style="1" customWidth="1"/>
    <col min="6123" max="6123" width="24.140625" style="1" customWidth="1"/>
    <col min="6124" max="6124" width="27.42578125" style="1" customWidth="1"/>
    <col min="6125" max="6366" width="11.42578125" style="1"/>
    <col min="6367" max="6368" width="9.7109375" style="1" customWidth="1"/>
    <col min="6369" max="6369" width="61" style="1" customWidth="1"/>
    <col min="6370" max="6370" width="18.7109375" style="1" customWidth="1"/>
    <col min="6371" max="6371" width="17.85546875" style="1" customWidth="1"/>
    <col min="6372" max="6375" width="57" style="1" customWidth="1"/>
    <col min="6376" max="6376" width="25.85546875" style="1" bestFit="1" customWidth="1"/>
    <col min="6377" max="6377" width="25.140625" style="1" customWidth="1"/>
    <col min="6378" max="6378" width="33.28515625" style="1" customWidth="1"/>
    <col min="6379" max="6379" width="24.140625" style="1" customWidth="1"/>
    <col min="6380" max="6380" width="27.42578125" style="1" customWidth="1"/>
    <col min="6381" max="6622" width="11.42578125" style="1"/>
    <col min="6623" max="6624" width="9.7109375" style="1" customWidth="1"/>
    <col min="6625" max="6625" width="61" style="1" customWidth="1"/>
    <col min="6626" max="6626" width="18.7109375" style="1" customWidth="1"/>
    <col min="6627" max="6627" width="17.85546875" style="1" customWidth="1"/>
    <col min="6628" max="6631" width="57" style="1" customWidth="1"/>
    <col min="6632" max="6632" width="25.85546875" style="1" bestFit="1" customWidth="1"/>
    <col min="6633" max="6633" width="25.140625" style="1" customWidth="1"/>
    <col min="6634" max="6634" width="33.28515625" style="1" customWidth="1"/>
    <col min="6635" max="6635" width="24.140625" style="1" customWidth="1"/>
    <col min="6636" max="6636" width="27.42578125" style="1" customWidth="1"/>
    <col min="6637" max="6878" width="11.42578125" style="1"/>
    <col min="6879" max="6880" width="9.7109375" style="1" customWidth="1"/>
    <col min="6881" max="6881" width="61" style="1" customWidth="1"/>
    <col min="6882" max="6882" width="18.7109375" style="1" customWidth="1"/>
    <col min="6883" max="6883" width="17.85546875" style="1" customWidth="1"/>
    <col min="6884" max="6887" width="57" style="1" customWidth="1"/>
    <col min="6888" max="6888" width="25.85546875" style="1" bestFit="1" customWidth="1"/>
    <col min="6889" max="6889" width="25.140625" style="1" customWidth="1"/>
    <col min="6890" max="6890" width="33.28515625" style="1" customWidth="1"/>
    <col min="6891" max="6891" width="24.140625" style="1" customWidth="1"/>
    <col min="6892" max="6892" width="27.42578125" style="1" customWidth="1"/>
    <col min="6893" max="7134" width="11.42578125" style="1"/>
    <col min="7135" max="7136" width="9.7109375" style="1" customWidth="1"/>
    <col min="7137" max="7137" width="61" style="1" customWidth="1"/>
    <col min="7138" max="7138" width="18.7109375" style="1" customWidth="1"/>
    <col min="7139" max="7139" width="17.85546875" style="1" customWidth="1"/>
    <col min="7140" max="7143" width="57" style="1" customWidth="1"/>
    <col min="7144" max="7144" width="25.85546875" style="1" bestFit="1" customWidth="1"/>
    <col min="7145" max="7145" width="25.140625" style="1" customWidth="1"/>
    <col min="7146" max="7146" width="33.28515625" style="1" customWidth="1"/>
    <col min="7147" max="7147" width="24.140625" style="1" customWidth="1"/>
    <col min="7148" max="7148" width="27.42578125" style="1" customWidth="1"/>
    <col min="7149" max="7390" width="11.42578125" style="1"/>
    <col min="7391" max="7392" width="9.7109375" style="1" customWidth="1"/>
    <col min="7393" max="7393" width="61" style="1" customWidth="1"/>
    <col min="7394" max="7394" width="18.7109375" style="1" customWidth="1"/>
    <col min="7395" max="7395" width="17.85546875" style="1" customWidth="1"/>
    <col min="7396" max="7399" width="57" style="1" customWidth="1"/>
    <col min="7400" max="7400" width="25.85546875" style="1" bestFit="1" customWidth="1"/>
    <col min="7401" max="7401" width="25.140625" style="1" customWidth="1"/>
    <col min="7402" max="7402" width="33.28515625" style="1" customWidth="1"/>
    <col min="7403" max="7403" width="24.140625" style="1" customWidth="1"/>
    <col min="7404" max="7404" width="27.42578125" style="1" customWidth="1"/>
    <col min="7405" max="7646" width="11.42578125" style="1"/>
    <col min="7647" max="7648" width="9.7109375" style="1" customWidth="1"/>
    <col min="7649" max="7649" width="61" style="1" customWidth="1"/>
    <col min="7650" max="7650" width="18.7109375" style="1" customWidth="1"/>
    <col min="7651" max="7651" width="17.85546875" style="1" customWidth="1"/>
    <col min="7652" max="7655" width="57" style="1" customWidth="1"/>
    <col min="7656" max="7656" width="25.85546875" style="1" bestFit="1" customWidth="1"/>
    <col min="7657" max="7657" width="25.140625" style="1" customWidth="1"/>
    <col min="7658" max="7658" width="33.28515625" style="1" customWidth="1"/>
    <col min="7659" max="7659" width="24.140625" style="1" customWidth="1"/>
    <col min="7660" max="7660" width="27.42578125" style="1" customWidth="1"/>
    <col min="7661" max="7902" width="11.42578125" style="1"/>
    <col min="7903" max="7904" width="9.7109375" style="1" customWidth="1"/>
    <col min="7905" max="7905" width="61" style="1" customWidth="1"/>
    <col min="7906" max="7906" width="18.7109375" style="1" customWidth="1"/>
    <col min="7907" max="7907" width="17.85546875" style="1" customWidth="1"/>
    <col min="7908" max="7911" width="57" style="1" customWidth="1"/>
    <col min="7912" max="7912" width="25.85546875" style="1" bestFit="1" customWidth="1"/>
    <col min="7913" max="7913" width="25.140625" style="1" customWidth="1"/>
    <col min="7914" max="7914" width="33.28515625" style="1" customWidth="1"/>
    <col min="7915" max="7915" width="24.140625" style="1" customWidth="1"/>
    <col min="7916" max="7916" width="27.42578125" style="1" customWidth="1"/>
    <col min="7917" max="8158" width="11.42578125" style="1"/>
    <col min="8159" max="8160" width="9.7109375" style="1" customWidth="1"/>
    <col min="8161" max="8161" width="61" style="1" customWidth="1"/>
    <col min="8162" max="8162" width="18.7109375" style="1" customWidth="1"/>
    <col min="8163" max="8163" width="17.85546875" style="1" customWidth="1"/>
    <col min="8164" max="8167" width="57" style="1" customWidth="1"/>
    <col min="8168" max="8168" width="25.85546875" style="1" bestFit="1" customWidth="1"/>
    <col min="8169" max="8169" width="25.140625" style="1" customWidth="1"/>
    <col min="8170" max="8170" width="33.28515625" style="1" customWidth="1"/>
    <col min="8171" max="8171" width="24.140625" style="1" customWidth="1"/>
    <col min="8172" max="8172" width="27.42578125" style="1" customWidth="1"/>
    <col min="8173" max="8414" width="11.42578125" style="1"/>
    <col min="8415" max="8416" width="9.7109375" style="1" customWidth="1"/>
    <col min="8417" max="8417" width="61" style="1" customWidth="1"/>
    <col min="8418" max="8418" width="18.7109375" style="1" customWidth="1"/>
    <col min="8419" max="8419" width="17.85546875" style="1" customWidth="1"/>
    <col min="8420" max="8423" width="57" style="1" customWidth="1"/>
    <col min="8424" max="8424" width="25.85546875" style="1" bestFit="1" customWidth="1"/>
    <col min="8425" max="8425" width="25.140625" style="1" customWidth="1"/>
    <col min="8426" max="8426" width="33.28515625" style="1" customWidth="1"/>
    <col min="8427" max="8427" width="24.140625" style="1" customWidth="1"/>
    <col min="8428" max="8428" width="27.42578125" style="1" customWidth="1"/>
    <col min="8429" max="8670" width="11.42578125" style="1"/>
    <col min="8671" max="8672" width="9.7109375" style="1" customWidth="1"/>
    <col min="8673" max="8673" width="61" style="1" customWidth="1"/>
    <col min="8674" max="8674" width="18.7109375" style="1" customWidth="1"/>
    <col min="8675" max="8675" width="17.85546875" style="1" customWidth="1"/>
    <col min="8676" max="8679" width="57" style="1" customWidth="1"/>
    <col min="8680" max="8680" width="25.85546875" style="1" bestFit="1" customWidth="1"/>
    <col min="8681" max="8681" width="25.140625" style="1" customWidth="1"/>
    <col min="8682" max="8682" width="33.28515625" style="1" customWidth="1"/>
    <col min="8683" max="8683" width="24.140625" style="1" customWidth="1"/>
    <col min="8684" max="8684" width="27.42578125" style="1" customWidth="1"/>
    <col min="8685" max="8926" width="11.42578125" style="1"/>
    <col min="8927" max="8928" width="9.7109375" style="1" customWidth="1"/>
    <col min="8929" max="8929" width="61" style="1" customWidth="1"/>
    <col min="8930" max="8930" width="18.7109375" style="1" customWidth="1"/>
    <col min="8931" max="8931" width="17.85546875" style="1" customWidth="1"/>
    <col min="8932" max="8935" width="57" style="1" customWidth="1"/>
    <col min="8936" max="8936" width="25.85546875" style="1" bestFit="1" customWidth="1"/>
    <col min="8937" max="8937" width="25.140625" style="1" customWidth="1"/>
    <col min="8938" max="8938" width="33.28515625" style="1" customWidth="1"/>
    <col min="8939" max="8939" width="24.140625" style="1" customWidth="1"/>
    <col min="8940" max="8940" width="27.42578125" style="1" customWidth="1"/>
    <col min="8941" max="9182" width="11.42578125" style="1"/>
    <col min="9183" max="9184" width="9.7109375" style="1" customWidth="1"/>
    <col min="9185" max="9185" width="61" style="1" customWidth="1"/>
    <col min="9186" max="9186" width="18.7109375" style="1" customWidth="1"/>
    <col min="9187" max="9187" width="17.85546875" style="1" customWidth="1"/>
    <col min="9188" max="9191" width="57" style="1" customWidth="1"/>
    <col min="9192" max="9192" width="25.85546875" style="1" bestFit="1" customWidth="1"/>
    <col min="9193" max="9193" width="25.140625" style="1" customWidth="1"/>
    <col min="9194" max="9194" width="33.28515625" style="1" customWidth="1"/>
    <col min="9195" max="9195" width="24.140625" style="1" customWidth="1"/>
    <col min="9196" max="9196" width="27.42578125" style="1" customWidth="1"/>
    <col min="9197" max="9438" width="11.42578125" style="1"/>
    <col min="9439" max="9440" width="9.7109375" style="1" customWidth="1"/>
    <col min="9441" max="9441" width="61" style="1" customWidth="1"/>
    <col min="9442" max="9442" width="18.7109375" style="1" customWidth="1"/>
    <col min="9443" max="9443" width="17.85546875" style="1" customWidth="1"/>
    <col min="9444" max="9447" width="57" style="1" customWidth="1"/>
    <col min="9448" max="9448" width="25.85546875" style="1" bestFit="1" customWidth="1"/>
    <col min="9449" max="9449" width="25.140625" style="1" customWidth="1"/>
    <col min="9450" max="9450" width="33.28515625" style="1" customWidth="1"/>
    <col min="9451" max="9451" width="24.140625" style="1" customWidth="1"/>
    <col min="9452" max="9452" width="27.42578125" style="1" customWidth="1"/>
    <col min="9453" max="9694" width="11.42578125" style="1"/>
    <col min="9695" max="9696" width="9.7109375" style="1" customWidth="1"/>
    <col min="9697" max="9697" width="61" style="1" customWidth="1"/>
    <col min="9698" max="9698" width="18.7109375" style="1" customWidth="1"/>
    <col min="9699" max="9699" width="17.85546875" style="1" customWidth="1"/>
    <col min="9700" max="9703" width="57" style="1" customWidth="1"/>
    <col min="9704" max="9704" width="25.85546875" style="1" bestFit="1" customWidth="1"/>
    <col min="9705" max="9705" width="25.140625" style="1" customWidth="1"/>
    <col min="9706" max="9706" width="33.28515625" style="1" customWidth="1"/>
    <col min="9707" max="9707" width="24.140625" style="1" customWidth="1"/>
    <col min="9708" max="9708" width="27.42578125" style="1" customWidth="1"/>
    <col min="9709" max="9950" width="11.42578125" style="1"/>
    <col min="9951" max="9952" width="9.7109375" style="1" customWidth="1"/>
    <col min="9953" max="9953" width="61" style="1" customWidth="1"/>
    <col min="9954" max="9954" width="18.7109375" style="1" customWidth="1"/>
    <col min="9955" max="9955" width="17.85546875" style="1" customWidth="1"/>
    <col min="9956" max="9959" width="57" style="1" customWidth="1"/>
    <col min="9960" max="9960" width="25.85546875" style="1" bestFit="1" customWidth="1"/>
    <col min="9961" max="9961" width="25.140625" style="1" customWidth="1"/>
    <col min="9962" max="9962" width="33.28515625" style="1" customWidth="1"/>
    <col min="9963" max="9963" width="24.140625" style="1" customWidth="1"/>
    <col min="9964" max="9964" width="27.42578125" style="1" customWidth="1"/>
    <col min="9965" max="10206" width="11.42578125" style="1"/>
    <col min="10207" max="10208" width="9.7109375" style="1" customWidth="1"/>
    <col min="10209" max="10209" width="61" style="1" customWidth="1"/>
    <col min="10210" max="10210" width="18.7109375" style="1" customWidth="1"/>
    <col min="10211" max="10211" width="17.85546875" style="1" customWidth="1"/>
    <col min="10212" max="10215" width="57" style="1" customWidth="1"/>
    <col min="10216" max="10216" width="25.85546875" style="1" bestFit="1" customWidth="1"/>
    <col min="10217" max="10217" width="25.140625" style="1" customWidth="1"/>
    <col min="10218" max="10218" width="33.28515625" style="1" customWidth="1"/>
    <col min="10219" max="10219" width="24.140625" style="1" customWidth="1"/>
    <col min="10220" max="10220" width="27.42578125" style="1" customWidth="1"/>
    <col min="10221" max="10462" width="11.42578125" style="1"/>
    <col min="10463" max="10464" width="9.7109375" style="1" customWidth="1"/>
    <col min="10465" max="10465" width="61" style="1" customWidth="1"/>
    <col min="10466" max="10466" width="18.7109375" style="1" customWidth="1"/>
    <col min="10467" max="10467" width="17.85546875" style="1" customWidth="1"/>
    <col min="10468" max="10471" width="57" style="1" customWidth="1"/>
    <col min="10472" max="10472" width="25.85546875" style="1" bestFit="1" customWidth="1"/>
    <col min="10473" max="10473" width="25.140625" style="1" customWidth="1"/>
    <col min="10474" max="10474" width="33.28515625" style="1" customWidth="1"/>
    <col min="10475" max="10475" width="24.140625" style="1" customWidth="1"/>
    <col min="10476" max="10476" width="27.42578125" style="1" customWidth="1"/>
    <col min="10477" max="10718" width="11.42578125" style="1"/>
    <col min="10719" max="10720" width="9.7109375" style="1" customWidth="1"/>
    <col min="10721" max="10721" width="61" style="1" customWidth="1"/>
    <col min="10722" max="10722" width="18.7109375" style="1" customWidth="1"/>
    <col min="10723" max="10723" width="17.85546875" style="1" customWidth="1"/>
    <col min="10724" max="10727" width="57" style="1" customWidth="1"/>
    <col min="10728" max="10728" width="25.85546875" style="1" bestFit="1" customWidth="1"/>
    <col min="10729" max="10729" width="25.140625" style="1" customWidth="1"/>
    <col min="10730" max="10730" width="33.28515625" style="1" customWidth="1"/>
    <col min="10731" max="10731" width="24.140625" style="1" customWidth="1"/>
    <col min="10732" max="10732" width="27.42578125" style="1" customWidth="1"/>
    <col min="10733" max="10974" width="11.42578125" style="1"/>
    <col min="10975" max="10976" width="9.7109375" style="1" customWidth="1"/>
    <col min="10977" max="10977" width="61" style="1" customWidth="1"/>
    <col min="10978" max="10978" width="18.7109375" style="1" customWidth="1"/>
    <col min="10979" max="10979" width="17.85546875" style="1" customWidth="1"/>
    <col min="10980" max="10983" width="57" style="1" customWidth="1"/>
    <col min="10984" max="10984" width="25.85546875" style="1" bestFit="1" customWidth="1"/>
    <col min="10985" max="10985" width="25.140625" style="1" customWidth="1"/>
    <col min="10986" max="10986" width="33.28515625" style="1" customWidth="1"/>
    <col min="10987" max="10987" width="24.140625" style="1" customWidth="1"/>
    <col min="10988" max="10988" width="27.42578125" style="1" customWidth="1"/>
    <col min="10989" max="11230" width="11.42578125" style="1"/>
    <col min="11231" max="11232" width="9.7109375" style="1" customWidth="1"/>
    <col min="11233" max="11233" width="61" style="1" customWidth="1"/>
    <col min="11234" max="11234" width="18.7109375" style="1" customWidth="1"/>
    <col min="11235" max="11235" width="17.85546875" style="1" customWidth="1"/>
    <col min="11236" max="11239" width="57" style="1" customWidth="1"/>
    <col min="11240" max="11240" width="25.85546875" style="1" bestFit="1" customWidth="1"/>
    <col min="11241" max="11241" width="25.140625" style="1" customWidth="1"/>
    <col min="11242" max="11242" width="33.28515625" style="1" customWidth="1"/>
    <col min="11243" max="11243" width="24.140625" style="1" customWidth="1"/>
    <col min="11244" max="11244" width="27.42578125" style="1" customWidth="1"/>
    <col min="11245" max="11486" width="11.42578125" style="1"/>
    <col min="11487" max="11488" width="9.7109375" style="1" customWidth="1"/>
    <col min="11489" max="11489" width="61" style="1" customWidth="1"/>
    <col min="11490" max="11490" width="18.7109375" style="1" customWidth="1"/>
    <col min="11491" max="11491" width="17.85546875" style="1" customWidth="1"/>
    <col min="11492" max="11495" width="57" style="1" customWidth="1"/>
    <col min="11496" max="11496" width="25.85546875" style="1" bestFit="1" customWidth="1"/>
    <col min="11497" max="11497" width="25.140625" style="1" customWidth="1"/>
    <col min="11498" max="11498" width="33.28515625" style="1" customWidth="1"/>
    <col min="11499" max="11499" width="24.140625" style="1" customWidth="1"/>
    <col min="11500" max="11500" width="27.42578125" style="1" customWidth="1"/>
    <col min="11501" max="11742" width="11.42578125" style="1"/>
    <col min="11743" max="11744" width="9.7109375" style="1" customWidth="1"/>
    <col min="11745" max="11745" width="61" style="1" customWidth="1"/>
    <col min="11746" max="11746" width="18.7109375" style="1" customWidth="1"/>
    <col min="11747" max="11747" width="17.85546875" style="1" customWidth="1"/>
    <col min="11748" max="11751" width="57" style="1" customWidth="1"/>
    <col min="11752" max="11752" width="25.85546875" style="1" bestFit="1" customWidth="1"/>
    <col min="11753" max="11753" width="25.140625" style="1" customWidth="1"/>
    <col min="11754" max="11754" width="33.28515625" style="1" customWidth="1"/>
    <col min="11755" max="11755" width="24.140625" style="1" customWidth="1"/>
    <col min="11756" max="11756" width="27.42578125" style="1" customWidth="1"/>
    <col min="11757" max="11998" width="11.42578125" style="1"/>
    <col min="11999" max="12000" width="9.7109375" style="1" customWidth="1"/>
    <col min="12001" max="12001" width="61" style="1" customWidth="1"/>
    <col min="12002" max="12002" width="18.7109375" style="1" customWidth="1"/>
    <col min="12003" max="12003" width="17.85546875" style="1" customWidth="1"/>
    <col min="12004" max="12007" width="57" style="1" customWidth="1"/>
    <col min="12008" max="12008" width="25.85546875" style="1" bestFit="1" customWidth="1"/>
    <col min="12009" max="12009" width="25.140625" style="1" customWidth="1"/>
    <col min="12010" max="12010" width="33.28515625" style="1" customWidth="1"/>
    <col min="12011" max="12011" width="24.140625" style="1" customWidth="1"/>
    <col min="12012" max="12012" width="27.42578125" style="1" customWidth="1"/>
    <col min="12013" max="12254" width="11.42578125" style="1"/>
    <col min="12255" max="12256" width="9.7109375" style="1" customWidth="1"/>
    <col min="12257" max="12257" width="61" style="1" customWidth="1"/>
    <col min="12258" max="12258" width="18.7109375" style="1" customWidth="1"/>
    <col min="12259" max="12259" width="17.85546875" style="1" customWidth="1"/>
    <col min="12260" max="12263" width="57" style="1" customWidth="1"/>
    <col min="12264" max="12264" width="25.85546875" style="1" bestFit="1" customWidth="1"/>
    <col min="12265" max="12265" width="25.140625" style="1" customWidth="1"/>
    <col min="12266" max="12266" width="33.28515625" style="1" customWidth="1"/>
    <col min="12267" max="12267" width="24.140625" style="1" customWidth="1"/>
    <col min="12268" max="12268" width="27.42578125" style="1" customWidth="1"/>
    <col min="12269" max="12510" width="11.42578125" style="1"/>
    <col min="12511" max="12512" width="9.7109375" style="1" customWidth="1"/>
    <col min="12513" max="12513" width="61" style="1" customWidth="1"/>
    <col min="12514" max="12514" width="18.7109375" style="1" customWidth="1"/>
    <col min="12515" max="12515" width="17.85546875" style="1" customWidth="1"/>
    <col min="12516" max="12519" width="57" style="1" customWidth="1"/>
    <col min="12520" max="12520" width="25.85546875" style="1" bestFit="1" customWidth="1"/>
    <col min="12521" max="12521" width="25.140625" style="1" customWidth="1"/>
    <col min="12522" max="12522" width="33.28515625" style="1" customWidth="1"/>
    <col min="12523" max="12523" width="24.140625" style="1" customWidth="1"/>
    <col min="12524" max="12524" width="27.42578125" style="1" customWidth="1"/>
    <col min="12525" max="12766" width="11.42578125" style="1"/>
    <col min="12767" max="12768" width="9.7109375" style="1" customWidth="1"/>
    <col min="12769" max="12769" width="61" style="1" customWidth="1"/>
    <col min="12770" max="12770" width="18.7109375" style="1" customWidth="1"/>
    <col min="12771" max="12771" width="17.85546875" style="1" customWidth="1"/>
    <col min="12772" max="12775" width="57" style="1" customWidth="1"/>
    <col min="12776" max="12776" width="25.85546875" style="1" bestFit="1" customWidth="1"/>
    <col min="12777" max="12777" width="25.140625" style="1" customWidth="1"/>
    <col min="12778" max="12778" width="33.28515625" style="1" customWidth="1"/>
    <col min="12779" max="12779" width="24.140625" style="1" customWidth="1"/>
    <col min="12780" max="12780" width="27.42578125" style="1" customWidth="1"/>
    <col min="12781" max="13022" width="11.42578125" style="1"/>
    <col min="13023" max="13024" width="9.7109375" style="1" customWidth="1"/>
    <col min="13025" max="13025" width="61" style="1" customWidth="1"/>
    <col min="13026" max="13026" width="18.7109375" style="1" customWidth="1"/>
    <col min="13027" max="13027" width="17.85546875" style="1" customWidth="1"/>
    <col min="13028" max="13031" width="57" style="1" customWidth="1"/>
    <col min="13032" max="13032" width="25.85546875" style="1" bestFit="1" customWidth="1"/>
    <col min="13033" max="13033" width="25.140625" style="1" customWidth="1"/>
    <col min="13034" max="13034" width="33.28515625" style="1" customWidth="1"/>
    <col min="13035" max="13035" width="24.140625" style="1" customWidth="1"/>
    <col min="13036" max="13036" width="27.42578125" style="1" customWidth="1"/>
    <col min="13037" max="13278" width="11.42578125" style="1"/>
    <col min="13279" max="13280" width="9.7109375" style="1" customWidth="1"/>
    <col min="13281" max="13281" width="61" style="1" customWidth="1"/>
    <col min="13282" max="13282" width="18.7109375" style="1" customWidth="1"/>
    <col min="13283" max="13283" width="17.85546875" style="1" customWidth="1"/>
    <col min="13284" max="13287" width="57" style="1" customWidth="1"/>
    <col min="13288" max="13288" width="25.85546875" style="1" bestFit="1" customWidth="1"/>
    <col min="13289" max="13289" width="25.140625" style="1" customWidth="1"/>
    <col min="13290" max="13290" width="33.28515625" style="1" customWidth="1"/>
    <col min="13291" max="13291" width="24.140625" style="1" customWidth="1"/>
    <col min="13292" max="13292" width="27.42578125" style="1" customWidth="1"/>
    <col min="13293" max="13534" width="11.42578125" style="1"/>
    <col min="13535" max="13536" width="9.7109375" style="1" customWidth="1"/>
    <col min="13537" max="13537" width="61" style="1" customWidth="1"/>
    <col min="13538" max="13538" width="18.7109375" style="1" customWidth="1"/>
    <col min="13539" max="13539" width="17.85546875" style="1" customWidth="1"/>
    <col min="13540" max="13543" width="57" style="1" customWidth="1"/>
    <col min="13544" max="13544" width="25.85546875" style="1" bestFit="1" customWidth="1"/>
    <col min="13545" max="13545" width="25.140625" style="1" customWidth="1"/>
    <col min="13546" max="13546" width="33.28515625" style="1" customWidth="1"/>
    <col min="13547" max="13547" width="24.140625" style="1" customWidth="1"/>
    <col min="13548" max="13548" width="27.42578125" style="1" customWidth="1"/>
    <col min="13549" max="13790" width="11.42578125" style="1"/>
    <col min="13791" max="13792" width="9.7109375" style="1" customWidth="1"/>
    <col min="13793" max="13793" width="61" style="1" customWidth="1"/>
    <col min="13794" max="13794" width="18.7109375" style="1" customWidth="1"/>
    <col min="13795" max="13795" width="17.85546875" style="1" customWidth="1"/>
    <col min="13796" max="13799" width="57" style="1" customWidth="1"/>
    <col min="13800" max="13800" width="25.85546875" style="1" bestFit="1" customWidth="1"/>
    <col min="13801" max="13801" width="25.140625" style="1" customWidth="1"/>
    <col min="13802" max="13802" width="33.28515625" style="1" customWidth="1"/>
    <col min="13803" max="13803" width="24.140625" style="1" customWidth="1"/>
    <col min="13804" max="13804" width="27.42578125" style="1" customWidth="1"/>
    <col min="13805" max="14046" width="11.42578125" style="1"/>
    <col min="14047" max="14048" width="9.7109375" style="1" customWidth="1"/>
    <col min="14049" max="14049" width="61" style="1" customWidth="1"/>
    <col min="14050" max="14050" width="18.7109375" style="1" customWidth="1"/>
    <col min="14051" max="14051" width="17.85546875" style="1" customWidth="1"/>
    <col min="14052" max="14055" width="57" style="1" customWidth="1"/>
    <col min="14056" max="14056" width="25.85546875" style="1" bestFit="1" customWidth="1"/>
    <col min="14057" max="14057" width="25.140625" style="1" customWidth="1"/>
    <col min="14058" max="14058" width="33.28515625" style="1" customWidth="1"/>
    <col min="14059" max="14059" width="24.140625" style="1" customWidth="1"/>
    <col min="14060" max="14060" width="27.42578125" style="1" customWidth="1"/>
    <col min="14061" max="14302" width="11.42578125" style="1"/>
    <col min="14303" max="14304" width="9.7109375" style="1" customWidth="1"/>
    <col min="14305" max="14305" width="61" style="1" customWidth="1"/>
    <col min="14306" max="14306" width="18.7109375" style="1" customWidth="1"/>
    <col min="14307" max="14307" width="17.85546875" style="1" customWidth="1"/>
    <col min="14308" max="14311" width="57" style="1" customWidth="1"/>
    <col min="14312" max="14312" width="25.85546875" style="1" bestFit="1" customWidth="1"/>
    <col min="14313" max="14313" width="25.140625" style="1" customWidth="1"/>
    <col min="14314" max="14314" width="33.28515625" style="1" customWidth="1"/>
    <col min="14315" max="14315" width="24.140625" style="1" customWidth="1"/>
    <col min="14316" max="14316" width="27.42578125" style="1" customWidth="1"/>
    <col min="14317" max="14558" width="11.42578125" style="1"/>
    <col min="14559" max="14560" width="9.7109375" style="1" customWidth="1"/>
    <col min="14561" max="14561" width="61" style="1" customWidth="1"/>
    <col min="14562" max="14562" width="18.7109375" style="1" customWidth="1"/>
    <col min="14563" max="14563" width="17.85546875" style="1" customWidth="1"/>
    <col min="14564" max="14567" width="57" style="1" customWidth="1"/>
    <col min="14568" max="14568" width="25.85546875" style="1" bestFit="1" customWidth="1"/>
    <col min="14569" max="14569" width="25.140625" style="1" customWidth="1"/>
    <col min="14570" max="14570" width="33.28515625" style="1" customWidth="1"/>
    <col min="14571" max="14571" width="24.140625" style="1" customWidth="1"/>
    <col min="14572" max="14572" width="27.42578125" style="1" customWidth="1"/>
    <col min="14573" max="14814" width="11.42578125" style="1"/>
    <col min="14815" max="14816" width="9.7109375" style="1" customWidth="1"/>
    <col min="14817" max="14817" width="61" style="1" customWidth="1"/>
    <col min="14818" max="14818" width="18.7109375" style="1" customWidth="1"/>
    <col min="14819" max="14819" width="17.85546875" style="1" customWidth="1"/>
    <col min="14820" max="14823" width="57" style="1" customWidth="1"/>
    <col min="14824" max="14824" width="25.85546875" style="1" bestFit="1" customWidth="1"/>
    <col min="14825" max="14825" width="25.140625" style="1" customWidth="1"/>
    <col min="14826" max="14826" width="33.28515625" style="1" customWidth="1"/>
    <col min="14827" max="14827" width="24.140625" style="1" customWidth="1"/>
    <col min="14828" max="14828" width="27.42578125" style="1" customWidth="1"/>
    <col min="14829" max="15070" width="11.42578125" style="1"/>
    <col min="15071" max="15072" width="9.7109375" style="1" customWidth="1"/>
    <col min="15073" max="15073" width="61" style="1" customWidth="1"/>
    <col min="15074" max="15074" width="18.7109375" style="1" customWidth="1"/>
    <col min="15075" max="15075" width="17.85546875" style="1" customWidth="1"/>
    <col min="15076" max="15079" width="57" style="1" customWidth="1"/>
    <col min="15080" max="15080" width="25.85546875" style="1" bestFit="1" customWidth="1"/>
    <col min="15081" max="15081" width="25.140625" style="1" customWidth="1"/>
    <col min="15082" max="15082" width="33.28515625" style="1" customWidth="1"/>
    <col min="15083" max="15083" width="24.140625" style="1" customWidth="1"/>
    <col min="15084" max="15084" width="27.42578125" style="1" customWidth="1"/>
    <col min="15085" max="15326" width="11.42578125" style="1"/>
    <col min="15327" max="15328" width="9.7109375" style="1" customWidth="1"/>
    <col min="15329" max="15329" width="61" style="1" customWidth="1"/>
    <col min="15330" max="15330" width="18.7109375" style="1" customWidth="1"/>
    <col min="15331" max="15331" width="17.85546875" style="1" customWidth="1"/>
    <col min="15332" max="15335" width="57" style="1" customWidth="1"/>
    <col min="15336" max="15336" width="25.85546875" style="1" bestFit="1" customWidth="1"/>
    <col min="15337" max="15337" width="25.140625" style="1" customWidth="1"/>
    <col min="15338" max="15338" width="33.28515625" style="1" customWidth="1"/>
    <col min="15339" max="15339" width="24.140625" style="1" customWidth="1"/>
    <col min="15340" max="15340" width="27.42578125" style="1" customWidth="1"/>
    <col min="15341" max="15582" width="11.42578125" style="1"/>
    <col min="15583" max="15584" width="9.7109375" style="1" customWidth="1"/>
    <col min="15585" max="15585" width="61" style="1" customWidth="1"/>
    <col min="15586" max="15586" width="18.7109375" style="1" customWidth="1"/>
    <col min="15587" max="15587" width="17.85546875" style="1" customWidth="1"/>
    <col min="15588" max="15591" width="57" style="1" customWidth="1"/>
    <col min="15592" max="15592" width="25.85546875" style="1" bestFit="1" customWidth="1"/>
    <col min="15593" max="15593" width="25.140625" style="1" customWidth="1"/>
    <col min="15594" max="15594" width="33.28515625" style="1" customWidth="1"/>
    <col min="15595" max="15595" width="24.140625" style="1" customWidth="1"/>
    <col min="15596" max="15596" width="27.42578125" style="1" customWidth="1"/>
    <col min="15597" max="15838" width="11.42578125" style="1"/>
    <col min="15839" max="15840" width="9.7109375" style="1" customWidth="1"/>
    <col min="15841" max="15841" width="61" style="1" customWidth="1"/>
    <col min="15842" max="15842" width="18.7109375" style="1" customWidth="1"/>
    <col min="15843" max="15843" width="17.85546875" style="1" customWidth="1"/>
    <col min="15844" max="15847" width="57" style="1" customWidth="1"/>
    <col min="15848" max="15848" width="25.85546875" style="1" bestFit="1" customWidth="1"/>
    <col min="15849" max="15849" width="25.140625" style="1" customWidth="1"/>
    <col min="15850" max="15850" width="33.28515625" style="1" customWidth="1"/>
    <col min="15851" max="15851" width="24.140625" style="1" customWidth="1"/>
    <col min="15852" max="15852" width="27.42578125" style="1" customWidth="1"/>
    <col min="15853" max="16094" width="11.42578125" style="1"/>
    <col min="16095" max="16096" width="9.7109375" style="1" customWidth="1"/>
    <col min="16097" max="16097" width="61" style="1" customWidth="1"/>
    <col min="16098" max="16098" width="18.7109375" style="1" customWidth="1"/>
    <col min="16099" max="16099" width="17.85546875" style="1" customWidth="1"/>
    <col min="16100" max="16103" width="57" style="1" customWidth="1"/>
    <col min="16104" max="16104" width="25.85546875" style="1" bestFit="1" customWidth="1"/>
    <col min="16105" max="16105" width="25.140625" style="1" customWidth="1"/>
    <col min="16106" max="16106" width="33.28515625" style="1" customWidth="1"/>
    <col min="16107" max="16107" width="24.140625" style="1" customWidth="1"/>
    <col min="16108" max="16108" width="27.42578125" style="1" customWidth="1"/>
    <col min="16109" max="16384" width="11.42578125" style="1"/>
  </cols>
  <sheetData>
    <row r="1" spans="1:18" x14ac:dyDescent="0.25">
      <c r="A1" s="76"/>
      <c r="B1" s="117" t="s">
        <v>96</v>
      </c>
      <c r="C1" s="117"/>
      <c r="D1" s="117"/>
      <c r="E1" s="117"/>
      <c r="F1" s="117"/>
      <c r="G1" s="117"/>
      <c r="H1" s="117"/>
      <c r="I1" s="117"/>
      <c r="J1" s="117"/>
      <c r="K1" s="117"/>
      <c r="L1" s="117"/>
      <c r="M1" s="13"/>
      <c r="N1" s="14"/>
      <c r="O1" s="15" t="s">
        <v>0</v>
      </c>
      <c r="P1" s="15" t="s">
        <v>1</v>
      </c>
      <c r="Q1" s="15" t="s">
        <v>2</v>
      </c>
    </row>
    <row r="2" spans="1:18" x14ac:dyDescent="0.25">
      <c r="A2" s="76"/>
      <c r="B2" s="117" t="s">
        <v>97</v>
      </c>
      <c r="C2" s="117"/>
      <c r="D2" s="117"/>
      <c r="E2" s="117"/>
      <c r="F2" s="117"/>
      <c r="G2" s="117"/>
      <c r="H2" s="117"/>
      <c r="I2" s="117"/>
      <c r="J2" s="117"/>
      <c r="K2" s="117"/>
      <c r="L2" s="117"/>
      <c r="M2" s="13"/>
      <c r="N2" s="14"/>
      <c r="O2" s="15"/>
      <c r="P2" s="15"/>
      <c r="Q2" s="16"/>
    </row>
    <row r="3" spans="1:18" x14ac:dyDescent="0.25">
      <c r="A3" s="76"/>
      <c r="B3" s="117" t="s">
        <v>98</v>
      </c>
      <c r="C3" s="117"/>
      <c r="D3" s="117"/>
      <c r="E3" s="117"/>
      <c r="F3" s="117"/>
      <c r="G3" s="117"/>
      <c r="H3" s="117"/>
      <c r="I3" s="117"/>
      <c r="J3" s="117"/>
      <c r="K3" s="117"/>
      <c r="L3" s="117"/>
      <c r="M3" s="13"/>
      <c r="N3" s="14" t="s">
        <v>3</v>
      </c>
      <c r="O3" s="15">
        <v>16</v>
      </c>
      <c r="P3" s="15">
        <v>17</v>
      </c>
      <c r="Q3" s="15">
        <v>17</v>
      </c>
    </row>
    <row r="4" spans="1:18" x14ac:dyDescent="0.25">
      <c r="A4" s="76"/>
      <c r="B4" s="117" t="s">
        <v>106</v>
      </c>
      <c r="C4" s="117"/>
      <c r="D4" s="117"/>
      <c r="E4" s="117"/>
      <c r="F4" s="117"/>
      <c r="G4" s="117"/>
      <c r="H4" s="117"/>
      <c r="I4" s="117"/>
      <c r="J4" s="117"/>
      <c r="K4" s="117"/>
      <c r="L4" s="117"/>
      <c r="M4" s="13"/>
      <c r="N4" s="14" t="s">
        <v>4</v>
      </c>
      <c r="O4" s="15">
        <v>30</v>
      </c>
      <c r="P4" s="15">
        <v>31</v>
      </c>
      <c r="Q4" s="15">
        <v>31</v>
      </c>
    </row>
    <row r="5" spans="1:18" ht="22.5" customHeight="1" x14ac:dyDescent="0.25">
      <c r="B5" s="63"/>
      <c r="C5" s="63"/>
      <c r="D5" s="63"/>
      <c r="E5" s="63"/>
      <c r="F5" s="63"/>
      <c r="G5" s="63"/>
      <c r="H5" s="63"/>
      <c r="I5" s="63"/>
      <c r="J5" s="63"/>
      <c r="K5" s="63"/>
      <c r="L5" s="63"/>
      <c r="M5" s="13"/>
      <c r="N5" s="14" t="s">
        <v>5</v>
      </c>
      <c r="O5" s="15">
        <v>30</v>
      </c>
      <c r="P5" s="15">
        <v>28</v>
      </c>
      <c r="Q5" s="15">
        <v>28</v>
      </c>
    </row>
    <row r="6" spans="1:18" ht="37.5" customHeight="1" x14ac:dyDescent="0.25">
      <c r="A6" s="51" t="s">
        <v>6</v>
      </c>
      <c r="B6" s="43" t="s">
        <v>7</v>
      </c>
      <c r="C6" s="50"/>
      <c r="D6" s="113" t="s">
        <v>91</v>
      </c>
      <c r="E6" s="113"/>
      <c r="F6" s="113"/>
      <c r="G6" s="113"/>
      <c r="I6" s="57" t="s">
        <v>8</v>
      </c>
      <c r="J6" s="17">
        <f>+P3</f>
        <v>17</v>
      </c>
      <c r="K6" s="57" t="s">
        <v>12</v>
      </c>
      <c r="L6" s="18">
        <f>+P4+P5+P6+P7+P8+P9+P10+P11+P12+P13+P14+P15</f>
        <v>365</v>
      </c>
      <c r="M6" s="13"/>
      <c r="N6" s="14" t="s">
        <v>9</v>
      </c>
      <c r="O6" s="15">
        <v>30</v>
      </c>
      <c r="P6" s="15">
        <v>31</v>
      </c>
      <c r="Q6" s="15">
        <v>31</v>
      </c>
    </row>
    <row r="7" spans="1:18" ht="37.5" customHeight="1" x14ac:dyDescent="0.25">
      <c r="A7" s="51" t="s">
        <v>10</v>
      </c>
      <c r="B7" s="98" t="s">
        <v>11</v>
      </c>
      <c r="C7" s="50"/>
      <c r="D7" s="113"/>
      <c r="E7" s="113"/>
      <c r="F7" s="113"/>
      <c r="G7" s="113"/>
      <c r="I7" s="59"/>
      <c r="K7" s="60"/>
      <c r="L7" s="13"/>
      <c r="M7" s="13"/>
      <c r="N7" s="14" t="s">
        <v>13</v>
      </c>
      <c r="O7" s="15">
        <v>30</v>
      </c>
      <c r="P7" s="15">
        <v>30</v>
      </c>
      <c r="Q7" s="15">
        <v>30</v>
      </c>
    </row>
    <row r="8" spans="1:18" ht="37.5" customHeight="1" x14ac:dyDescent="0.25">
      <c r="A8" s="30" t="s">
        <v>14</v>
      </c>
      <c r="B8" s="43">
        <v>3</v>
      </c>
      <c r="C8" s="50"/>
      <c r="D8" s="113"/>
      <c r="E8" s="113"/>
      <c r="F8" s="113"/>
      <c r="G8" s="113"/>
      <c r="I8" s="54" t="s">
        <v>17</v>
      </c>
      <c r="J8" s="18">
        <f>+O3</f>
        <v>16</v>
      </c>
      <c r="K8" s="54" t="s">
        <v>18</v>
      </c>
      <c r="L8" s="18">
        <f>+O4+O5+O6+O7+O8+O9+O10+O11+O12+O13+O14+O15</f>
        <v>360</v>
      </c>
      <c r="M8" s="13"/>
      <c r="N8" s="14" t="s">
        <v>15</v>
      </c>
      <c r="O8" s="15">
        <v>30</v>
      </c>
      <c r="P8" s="15">
        <v>31</v>
      </c>
      <c r="Q8" s="15">
        <v>31</v>
      </c>
    </row>
    <row r="9" spans="1:18" ht="37.5" customHeight="1" x14ac:dyDescent="0.25">
      <c r="A9" s="30" t="s">
        <v>16</v>
      </c>
      <c r="B9" s="43">
        <v>80</v>
      </c>
      <c r="C9" s="50"/>
      <c r="D9" s="113"/>
      <c r="E9" s="113"/>
      <c r="F9" s="113"/>
      <c r="G9" s="113"/>
      <c r="I9" s="54" t="s">
        <v>20</v>
      </c>
      <c r="J9" s="18">
        <f>+P3</f>
        <v>17</v>
      </c>
      <c r="K9" s="54" t="s">
        <v>21</v>
      </c>
      <c r="L9" s="18">
        <f>+P4+P5+P6+P7+P8+P9+P10+P11+P12+P13+P14+P15</f>
        <v>365</v>
      </c>
      <c r="N9" s="14" t="s">
        <v>19</v>
      </c>
      <c r="O9" s="15">
        <v>30</v>
      </c>
      <c r="P9" s="15">
        <v>30</v>
      </c>
      <c r="Q9" s="15">
        <v>30</v>
      </c>
    </row>
    <row r="10" spans="1:18" ht="37.5" customHeight="1" x14ac:dyDescent="0.25">
      <c r="A10" s="50"/>
      <c r="B10" s="50"/>
      <c r="C10" s="50"/>
      <c r="D10" s="113" t="s">
        <v>90</v>
      </c>
      <c r="E10" s="113"/>
      <c r="F10" s="113"/>
      <c r="G10" s="113"/>
      <c r="I10" s="54" t="s">
        <v>23</v>
      </c>
      <c r="J10" s="18">
        <f>+Q3</f>
        <v>17</v>
      </c>
      <c r="K10" s="54" t="s">
        <v>24</v>
      </c>
      <c r="L10" s="18">
        <f>+P4+P5+P6+P7+P8+P9+P10+P11+P12+P13+P14+P15</f>
        <v>365</v>
      </c>
      <c r="N10" s="14" t="s">
        <v>22</v>
      </c>
      <c r="O10" s="15">
        <v>30</v>
      </c>
      <c r="P10" s="15">
        <v>31</v>
      </c>
      <c r="Q10" s="15">
        <v>31</v>
      </c>
    </row>
    <row r="11" spans="1:18" ht="16.5" customHeight="1" x14ac:dyDescent="0.25">
      <c r="A11" s="50"/>
      <c r="B11" s="50"/>
      <c r="C11" s="50"/>
      <c r="D11" s="50"/>
      <c r="E11" s="13"/>
      <c r="N11" s="14" t="s">
        <v>25</v>
      </c>
      <c r="O11" s="15">
        <v>30</v>
      </c>
      <c r="P11" s="15">
        <v>31</v>
      </c>
      <c r="Q11" s="15">
        <v>31</v>
      </c>
    </row>
    <row r="12" spans="1:18" ht="16.5" customHeight="1" x14ac:dyDescent="0.25">
      <c r="B12" s="31"/>
      <c r="C12" s="31"/>
      <c r="D12" s="31"/>
      <c r="E12" s="31"/>
      <c r="F12" s="104" t="s">
        <v>27</v>
      </c>
      <c r="G12" s="104"/>
      <c r="H12" s="104" t="s">
        <v>28</v>
      </c>
      <c r="I12" s="104"/>
      <c r="J12" s="32"/>
      <c r="K12" s="104" t="s">
        <v>109</v>
      </c>
      <c r="L12" s="104"/>
      <c r="M12" s="31"/>
      <c r="N12" s="14" t="s">
        <v>26</v>
      </c>
      <c r="O12" s="15">
        <v>30</v>
      </c>
      <c r="P12" s="15">
        <v>30</v>
      </c>
      <c r="Q12" s="15">
        <v>30</v>
      </c>
    </row>
    <row r="13" spans="1:18" ht="47.25" customHeight="1" x14ac:dyDescent="0.25">
      <c r="A13" s="73" t="s">
        <v>30</v>
      </c>
      <c r="B13" s="73" t="s">
        <v>31</v>
      </c>
      <c r="C13" s="73" t="s">
        <v>32</v>
      </c>
      <c r="D13" s="109" t="s">
        <v>33</v>
      </c>
      <c r="E13" s="109"/>
      <c r="F13" s="73" t="s">
        <v>34</v>
      </c>
      <c r="G13" s="73" t="s">
        <v>35</v>
      </c>
      <c r="H13" s="73" t="s">
        <v>36</v>
      </c>
      <c r="I13" s="73" t="s">
        <v>35</v>
      </c>
      <c r="J13" s="73" t="s">
        <v>37</v>
      </c>
      <c r="K13" s="97" t="s">
        <v>107</v>
      </c>
      <c r="L13" s="97" t="s">
        <v>108</v>
      </c>
      <c r="M13" s="22"/>
      <c r="N13" s="14" t="s">
        <v>29</v>
      </c>
      <c r="O13" s="15">
        <v>30</v>
      </c>
      <c r="P13" s="15">
        <v>31</v>
      </c>
      <c r="Q13" s="15">
        <v>31</v>
      </c>
      <c r="R13" s="1">
        <f>SUM(R3:R12)</f>
        <v>0</v>
      </c>
    </row>
    <row r="14" spans="1:18" x14ac:dyDescent="0.25">
      <c r="A14" s="115" t="s">
        <v>39</v>
      </c>
      <c r="B14" s="12" t="s">
        <v>40</v>
      </c>
      <c r="C14" s="23">
        <v>1</v>
      </c>
      <c r="D14" s="111" t="s">
        <v>86</v>
      </c>
      <c r="E14" s="111"/>
      <c r="F14" s="12">
        <v>4563000</v>
      </c>
      <c r="G14" s="4">
        <f t="shared" ref="G14:G29" si="0">+ROUND(((F14*C14)/30)*$J$8,0)</f>
        <v>2433600</v>
      </c>
      <c r="H14" s="4">
        <v>4699890</v>
      </c>
      <c r="I14" s="4">
        <f t="shared" ref="I14:I29" si="1">+ROUND(((H14*C14)/30)*$L$8,0)</f>
        <v>56398680</v>
      </c>
      <c r="J14" s="4">
        <f>+G14+I14</f>
        <v>58832280</v>
      </c>
      <c r="K14" s="4"/>
      <c r="L14" s="4"/>
      <c r="M14" s="3"/>
      <c r="N14" s="14" t="s">
        <v>38</v>
      </c>
      <c r="O14" s="15">
        <v>30</v>
      </c>
      <c r="P14" s="15">
        <v>30</v>
      </c>
      <c r="Q14" s="15">
        <v>30</v>
      </c>
    </row>
    <row r="15" spans="1:18" x14ac:dyDescent="0.25">
      <c r="A15" s="115"/>
      <c r="B15" s="12" t="s">
        <v>41</v>
      </c>
      <c r="C15" s="23">
        <v>2</v>
      </c>
      <c r="D15" s="111" t="s">
        <v>86</v>
      </c>
      <c r="E15" s="111"/>
      <c r="F15" s="12">
        <v>3911000</v>
      </c>
      <c r="G15" s="4">
        <f t="shared" si="0"/>
        <v>4171733</v>
      </c>
      <c r="H15" s="4">
        <v>4028330</v>
      </c>
      <c r="I15" s="4">
        <f t="shared" si="1"/>
        <v>96679920</v>
      </c>
      <c r="J15" s="4">
        <f t="shared" ref="J15:J37" si="2">+G15+I15</f>
        <v>100851653</v>
      </c>
      <c r="K15" s="4"/>
      <c r="L15" s="4"/>
      <c r="M15" s="3"/>
      <c r="N15" s="14" t="s">
        <v>3</v>
      </c>
      <c r="O15" s="15">
        <v>30</v>
      </c>
      <c r="P15" s="15">
        <v>31</v>
      </c>
      <c r="Q15" s="15">
        <v>31</v>
      </c>
    </row>
    <row r="16" spans="1:18" x14ac:dyDescent="0.25">
      <c r="A16" s="115"/>
      <c r="B16" s="12" t="s">
        <v>42</v>
      </c>
      <c r="C16" s="23">
        <v>2</v>
      </c>
      <c r="D16" s="111" t="s">
        <v>86</v>
      </c>
      <c r="E16" s="111"/>
      <c r="F16" s="12">
        <v>3911000</v>
      </c>
      <c r="G16" s="4">
        <f t="shared" si="0"/>
        <v>4171733</v>
      </c>
      <c r="H16" s="4">
        <v>4028330</v>
      </c>
      <c r="I16" s="4">
        <f t="shared" si="1"/>
        <v>96679920</v>
      </c>
      <c r="J16" s="4">
        <f t="shared" si="2"/>
        <v>100851653</v>
      </c>
      <c r="K16" s="4"/>
      <c r="L16" s="4"/>
      <c r="M16" s="3"/>
      <c r="N16" s="14"/>
      <c r="O16" s="15">
        <f>SUM(O3:O15)</f>
        <v>376</v>
      </c>
      <c r="P16" s="15">
        <f>SUM(P3:P15)</f>
        <v>382</v>
      </c>
      <c r="Q16" s="15">
        <f>SUM(Q3:Q15)</f>
        <v>382</v>
      </c>
    </row>
    <row r="17" spans="1:17" x14ac:dyDescent="0.25">
      <c r="A17" s="115"/>
      <c r="B17" s="12" t="s">
        <v>43</v>
      </c>
      <c r="C17" s="23">
        <v>2</v>
      </c>
      <c r="D17" s="111" t="s">
        <v>86</v>
      </c>
      <c r="E17" s="111"/>
      <c r="F17" s="12">
        <v>3911000</v>
      </c>
      <c r="G17" s="4">
        <f t="shared" si="0"/>
        <v>4171733</v>
      </c>
      <c r="H17" s="4">
        <v>4028330</v>
      </c>
      <c r="I17" s="4">
        <f t="shared" si="1"/>
        <v>96679920</v>
      </c>
      <c r="J17" s="4">
        <f t="shared" si="2"/>
        <v>100851653</v>
      </c>
      <c r="K17" s="4"/>
      <c r="L17" s="4"/>
      <c r="M17" s="3"/>
      <c r="N17" s="14"/>
      <c r="O17" s="14"/>
      <c r="P17" s="14"/>
      <c r="Q17" s="14"/>
    </row>
    <row r="18" spans="1:17" x14ac:dyDescent="0.25">
      <c r="A18" s="115"/>
      <c r="B18" s="12" t="s">
        <v>44</v>
      </c>
      <c r="C18" s="23">
        <v>2</v>
      </c>
      <c r="D18" s="111" t="s">
        <v>86</v>
      </c>
      <c r="E18" s="111"/>
      <c r="F18" s="12">
        <v>3911000</v>
      </c>
      <c r="G18" s="4">
        <f t="shared" si="0"/>
        <v>4171733</v>
      </c>
      <c r="H18" s="4">
        <v>4028330</v>
      </c>
      <c r="I18" s="4">
        <f t="shared" si="1"/>
        <v>96679920</v>
      </c>
      <c r="J18" s="4">
        <f t="shared" si="2"/>
        <v>100851653</v>
      </c>
      <c r="K18" s="4"/>
      <c r="L18" s="4"/>
      <c r="M18" s="3"/>
      <c r="O18" s="1"/>
      <c r="P18" s="1"/>
      <c r="Q18" s="1"/>
    </row>
    <row r="19" spans="1:17" x14ac:dyDescent="0.25">
      <c r="A19" s="115"/>
      <c r="B19" s="12" t="s">
        <v>84</v>
      </c>
      <c r="C19" s="23">
        <v>2</v>
      </c>
      <c r="D19" s="111" t="s">
        <v>86</v>
      </c>
      <c r="E19" s="111"/>
      <c r="F19" s="12">
        <v>3911000</v>
      </c>
      <c r="G19" s="4">
        <f t="shared" si="0"/>
        <v>4171733</v>
      </c>
      <c r="H19" s="4">
        <v>4028330</v>
      </c>
      <c r="I19" s="4">
        <f t="shared" si="1"/>
        <v>96679920</v>
      </c>
      <c r="J19" s="4">
        <f t="shared" si="2"/>
        <v>100851653</v>
      </c>
      <c r="K19" s="4"/>
      <c r="L19" s="4"/>
      <c r="M19" s="3"/>
      <c r="N19" s="2"/>
      <c r="P19" s="6"/>
    </row>
    <row r="20" spans="1:17" x14ac:dyDescent="0.25">
      <c r="A20" s="115"/>
      <c r="B20" s="12" t="s">
        <v>85</v>
      </c>
      <c r="C20" s="23">
        <v>2</v>
      </c>
      <c r="D20" s="111" t="s">
        <v>86</v>
      </c>
      <c r="E20" s="111"/>
      <c r="F20" s="12">
        <v>3911000</v>
      </c>
      <c r="G20" s="4">
        <f t="shared" si="0"/>
        <v>4171733</v>
      </c>
      <c r="H20" s="4">
        <v>4028330</v>
      </c>
      <c r="I20" s="4">
        <f t="shared" si="1"/>
        <v>96679920</v>
      </c>
      <c r="J20" s="4">
        <f t="shared" si="2"/>
        <v>100851653</v>
      </c>
      <c r="K20" s="4"/>
      <c r="L20" s="4"/>
      <c r="M20" s="3"/>
      <c r="N20" s="2"/>
      <c r="P20" s="6"/>
    </row>
    <row r="21" spans="1:17" x14ac:dyDescent="0.25">
      <c r="A21" s="115"/>
      <c r="B21" s="12" t="s">
        <v>46</v>
      </c>
      <c r="C21" s="23">
        <v>2</v>
      </c>
      <c r="D21" s="111" t="s">
        <v>86</v>
      </c>
      <c r="E21" s="111"/>
      <c r="F21" s="12">
        <v>3911000</v>
      </c>
      <c r="G21" s="4">
        <f t="shared" si="0"/>
        <v>4171733</v>
      </c>
      <c r="H21" s="4">
        <v>4028330</v>
      </c>
      <c r="I21" s="4">
        <f t="shared" si="1"/>
        <v>96679920</v>
      </c>
      <c r="J21" s="4">
        <f t="shared" si="2"/>
        <v>100851653</v>
      </c>
      <c r="K21" s="4"/>
      <c r="L21" s="4"/>
      <c r="M21" s="3"/>
      <c r="N21" s="2"/>
      <c r="P21" s="6"/>
    </row>
    <row r="22" spans="1:17" x14ac:dyDescent="0.25">
      <c r="A22" s="115"/>
      <c r="B22" s="12" t="s">
        <v>47</v>
      </c>
      <c r="C22" s="23">
        <v>1</v>
      </c>
      <c r="D22" s="111" t="s">
        <v>86</v>
      </c>
      <c r="E22" s="111"/>
      <c r="F22" s="12">
        <v>3911000</v>
      </c>
      <c r="G22" s="4">
        <f t="shared" si="0"/>
        <v>2085867</v>
      </c>
      <c r="H22" s="4">
        <v>4028330</v>
      </c>
      <c r="I22" s="4">
        <f t="shared" si="1"/>
        <v>48339960</v>
      </c>
      <c r="J22" s="4">
        <f t="shared" si="2"/>
        <v>50425827</v>
      </c>
      <c r="K22" s="4"/>
      <c r="L22" s="4"/>
      <c r="M22" s="3"/>
      <c r="N22" s="2"/>
      <c r="P22" s="6"/>
    </row>
    <row r="23" spans="1:17" x14ac:dyDescent="0.25">
      <c r="A23" s="115"/>
      <c r="B23" s="12" t="s">
        <v>48</v>
      </c>
      <c r="C23" s="23">
        <v>1</v>
      </c>
      <c r="D23" s="111" t="s">
        <v>86</v>
      </c>
      <c r="E23" s="111"/>
      <c r="F23" s="12">
        <v>2174000</v>
      </c>
      <c r="G23" s="4">
        <f t="shared" si="0"/>
        <v>1159467</v>
      </c>
      <c r="H23" s="4">
        <v>2239220</v>
      </c>
      <c r="I23" s="4">
        <f t="shared" si="1"/>
        <v>26870640</v>
      </c>
      <c r="J23" s="4">
        <f t="shared" si="2"/>
        <v>28030107</v>
      </c>
      <c r="K23" s="4"/>
      <c r="L23" s="4"/>
      <c r="M23" s="3"/>
      <c r="N23" s="2"/>
      <c r="P23" s="6"/>
    </row>
    <row r="24" spans="1:17" x14ac:dyDescent="0.25">
      <c r="A24" s="115"/>
      <c r="B24" s="12" t="s">
        <v>49</v>
      </c>
      <c r="C24" s="23">
        <v>2</v>
      </c>
      <c r="D24" s="111" t="s">
        <v>86</v>
      </c>
      <c r="E24" s="111"/>
      <c r="F24" s="12">
        <v>2174000</v>
      </c>
      <c r="G24" s="4">
        <f t="shared" si="0"/>
        <v>2318933</v>
      </c>
      <c r="H24" s="4">
        <v>2239220</v>
      </c>
      <c r="I24" s="4">
        <f t="shared" si="1"/>
        <v>53741280</v>
      </c>
      <c r="J24" s="4">
        <f t="shared" si="2"/>
        <v>56060213</v>
      </c>
      <c r="K24" s="4"/>
      <c r="L24" s="4"/>
      <c r="M24" s="3"/>
      <c r="N24" s="2"/>
      <c r="P24" s="6"/>
    </row>
    <row r="25" spans="1:17" x14ac:dyDescent="0.25">
      <c r="A25" s="115"/>
      <c r="B25" s="12" t="s">
        <v>50</v>
      </c>
      <c r="C25" s="23">
        <v>36</v>
      </c>
      <c r="D25" s="111" t="s">
        <v>86</v>
      </c>
      <c r="E25" s="111"/>
      <c r="F25" s="12">
        <v>2206000</v>
      </c>
      <c r="G25" s="4">
        <f t="shared" si="0"/>
        <v>42355200</v>
      </c>
      <c r="H25" s="4">
        <v>2272180</v>
      </c>
      <c r="I25" s="4">
        <f t="shared" si="1"/>
        <v>981581760</v>
      </c>
      <c r="J25" s="4">
        <f t="shared" si="2"/>
        <v>1023936960</v>
      </c>
      <c r="K25" s="4"/>
      <c r="L25" s="4"/>
      <c r="M25" s="3"/>
      <c r="N25" s="2"/>
      <c r="P25" s="6"/>
    </row>
    <row r="26" spans="1:17" x14ac:dyDescent="0.25">
      <c r="A26" s="115"/>
      <c r="B26" s="12" t="s">
        <v>51</v>
      </c>
      <c r="C26" s="23">
        <v>1</v>
      </c>
      <c r="D26" s="111" t="s">
        <v>86</v>
      </c>
      <c r="E26" s="111"/>
      <c r="F26" s="12">
        <v>2174000</v>
      </c>
      <c r="G26" s="4">
        <f t="shared" si="0"/>
        <v>1159467</v>
      </c>
      <c r="H26" s="4">
        <v>2239220</v>
      </c>
      <c r="I26" s="4">
        <f t="shared" si="1"/>
        <v>26870640</v>
      </c>
      <c r="J26" s="4">
        <f t="shared" si="2"/>
        <v>28030107</v>
      </c>
      <c r="K26" s="4"/>
      <c r="L26" s="4"/>
      <c r="M26" s="3"/>
      <c r="N26" s="2"/>
      <c r="P26" s="6"/>
    </row>
    <row r="27" spans="1:17" x14ac:dyDescent="0.25">
      <c r="A27" s="115"/>
      <c r="B27" s="12" t="s">
        <v>52</v>
      </c>
      <c r="C27" s="23">
        <v>1</v>
      </c>
      <c r="D27" s="111" t="s">
        <v>86</v>
      </c>
      <c r="E27" s="111"/>
      <c r="F27" s="12">
        <v>2174000</v>
      </c>
      <c r="G27" s="4">
        <f t="shared" si="0"/>
        <v>1159467</v>
      </c>
      <c r="H27" s="4">
        <v>2239220</v>
      </c>
      <c r="I27" s="4">
        <f t="shared" si="1"/>
        <v>26870640</v>
      </c>
      <c r="J27" s="4">
        <f t="shared" si="2"/>
        <v>28030107</v>
      </c>
      <c r="K27" s="4"/>
      <c r="L27" s="4"/>
      <c r="M27" s="3"/>
      <c r="N27" s="2"/>
      <c r="P27" s="6"/>
    </row>
    <row r="28" spans="1:17" x14ac:dyDescent="0.25">
      <c r="A28" s="115"/>
      <c r="B28" s="12" t="s">
        <v>53</v>
      </c>
      <c r="C28" s="23">
        <v>3</v>
      </c>
      <c r="D28" s="111" t="s">
        <v>86</v>
      </c>
      <c r="E28" s="111"/>
      <c r="F28" s="12">
        <v>1850000</v>
      </c>
      <c r="G28" s="4">
        <f t="shared" si="0"/>
        <v>2960000</v>
      </c>
      <c r="H28" s="4">
        <v>1905500</v>
      </c>
      <c r="I28" s="4">
        <f t="shared" si="1"/>
        <v>68598000</v>
      </c>
      <c r="J28" s="4">
        <f t="shared" si="2"/>
        <v>71558000</v>
      </c>
      <c r="K28" s="4"/>
      <c r="L28" s="4"/>
      <c r="M28" s="3"/>
      <c r="N28" s="2"/>
      <c r="P28" s="6"/>
    </row>
    <row r="29" spans="1:17" x14ac:dyDescent="0.25">
      <c r="A29" s="115"/>
      <c r="B29" s="12" t="s">
        <v>54</v>
      </c>
      <c r="C29" s="23">
        <v>4</v>
      </c>
      <c r="D29" s="111" t="s">
        <v>86</v>
      </c>
      <c r="E29" s="111"/>
      <c r="F29" s="12">
        <v>1850000</v>
      </c>
      <c r="G29" s="4">
        <f t="shared" si="0"/>
        <v>3946667</v>
      </c>
      <c r="H29" s="4">
        <v>1905500</v>
      </c>
      <c r="I29" s="4">
        <f t="shared" si="1"/>
        <v>91464000</v>
      </c>
      <c r="J29" s="4">
        <f t="shared" si="2"/>
        <v>95410667</v>
      </c>
      <c r="K29" s="4"/>
      <c r="L29" s="4"/>
      <c r="M29" s="3"/>
      <c r="N29" s="2"/>
      <c r="P29" s="6"/>
    </row>
    <row r="30" spans="1:17" x14ac:dyDescent="0.25">
      <c r="A30" s="115"/>
      <c r="B30" s="112" t="s">
        <v>55</v>
      </c>
      <c r="C30" s="112"/>
      <c r="D30" s="24" t="s">
        <v>86</v>
      </c>
      <c r="E30" s="24" t="s">
        <v>101</v>
      </c>
      <c r="F30" s="12">
        <v>434051</v>
      </c>
      <c r="G30" s="4">
        <f>+ROUND(((F30*$B$9)/30)*$J$8,0)</f>
        <v>18519509</v>
      </c>
      <c r="H30" s="4">
        <v>434051</v>
      </c>
      <c r="I30" s="4">
        <f>+ROUND(((H30*$B$9)/30)*$L$8,0)</f>
        <v>416688960</v>
      </c>
      <c r="J30" s="4">
        <f t="shared" si="2"/>
        <v>435208469</v>
      </c>
      <c r="K30" s="49"/>
      <c r="L30" s="49"/>
      <c r="M30" s="3"/>
      <c r="N30" s="2"/>
      <c r="P30" s="6"/>
    </row>
    <row r="31" spans="1:17" ht="30.75" customHeight="1" x14ac:dyDescent="0.25">
      <c r="A31" s="115"/>
      <c r="B31" s="112" t="s">
        <v>117</v>
      </c>
      <c r="C31" s="112"/>
      <c r="D31" s="24" t="s">
        <v>86</v>
      </c>
      <c r="E31" s="24" t="s">
        <v>56</v>
      </c>
      <c r="F31" s="12">
        <v>2946906</v>
      </c>
      <c r="G31" s="4">
        <f t="shared" ref="G31:G37" si="3">+ROUND((F31/30)*$J$8,0)</f>
        <v>1571683</v>
      </c>
      <c r="H31" s="4">
        <v>2946906</v>
      </c>
      <c r="I31" s="4">
        <f t="shared" ref="I31:I37" si="4">+ROUND((H31/30)*$L$8,0)</f>
        <v>35362872</v>
      </c>
      <c r="J31" s="4">
        <f t="shared" si="2"/>
        <v>36934555</v>
      </c>
      <c r="K31" s="49"/>
      <c r="L31" s="49"/>
      <c r="M31" s="3"/>
      <c r="N31" s="2"/>
      <c r="P31" s="6"/>
    </row>
    <row r="32" spans="1:17" ht="30.75" customHeight="1" x14ac:dyDescent="0.25">
      <c r="A32" s="115"/>
      <c r="B32" s="112" t="s">
        <v>57</v>
      </c>
      <c r="C32" s="112"/>
      <c r="D32" s="24" t="s">
        <v>86</v>
      </c>
      <c r="E32" s="24" t="s">
        <v>56</v>
      </c>
      <c r="F32" s="12">
        <v>169864</v>
      </c>
      <c r="G32" s="4">
        <f t="shared" si="3"/>
        <v>90594</v>
      </c>
      <c r="H32" s="4">
        <v>169864</v>
      </c>
      <c r="I32" s="4">
        <f t="shared" si="4"/>
        <v>2038368</v>
      </c>
      <c r="J32" s="4">
        <f t="shared" si="2"/>
        <v>2128962</v>
      </c>
      <c r="K32" s="49"/>
      <c r="L32" s="49"/>
      <c r="M32" s="3"/>
      <c r="N32" s="2"/>
      <c r="P32" s="6"/>
    </row>
    <row r="33" spans="1:18" x14ac:dyDescent="0.25">
      <c r="A33" s="115"/>
      <c r="B33" s="112" t="s">
        <v>58</v>
      </c>
      <c r="C33" s="112"/>
      <c r="D33" s="24" t="s">
        <v>86</v>
      </c>
      <c r="E33" s="24" t="s">
        <v>56</v>
      </c>
      <c r="F33" s="12">
        <v>12473878</v>
      </c>
      <c r="G33" s="4">
        <f t="shared" si="3"/>
        <v>6652735</v>
      </c>
      <c r="H33" s="4">
        <v>12473878</v>
      </c>
      <c r="I33" s="4">
        <f t="shared" si="4"/>
        <v>149686536</v>
      </c>
      <c r="J33" s="4">
        <f t="shared" si="2"/>
        <v>156339271</v>
      </c>
      <c r="K33" s="49"/>
      <c r="L33" s="49"/>
      <c r="M33" s="3"/>
      <c r="N33" s="2"/>
      <c r="P33" s="6"/>
    </row>
    <row r="34" spans="1:18" ht="32.25" customHeight="1" x14ac:dyDescent="0.25">
      <c r="A34" s="115"/>
      <c r="B34" s="112" t="s">
        <v>112</v>
      </c>
      <c r="C34" s="112"/>
      <c r="D34" s="24" t="s">
        <v>86</v>
      </c>
      <c r="E34" s="24" t="s">
        <v>56</v>
      </c>
      <c r="F34" s="12">
        <v>6990540</v>
      </c>
      <c r="G34" s="4">
        <f t="shared" si="3"/>
        <v>3728288</v>
      </c>
      <c r="H34" s="4">
        <v>6990540</v>
      </c>
      <c r="I34" s="4">
        <f t="shared" si="4"/>
        <v>83886480</v>
      </c>
      <c r="J34" s="4">
        <f t="shared" si="2"/>
        <v>87614768</v>
      </c>
      <c r="K34" s="49"/>
      <c r="L34" s="49"/>
      <c r="M34" s="3"/>
      <c r="N34" s="2"/>
      <c r="P34" s="6"/>
    </row>
    <row r="35" spans="1:18" x14ac:dyDescent="0.25">
      <c r="A35" s="115"/>
      <c r="B35" s="112" t="s">
        <v>59</v>
      </c>
      <c r="C35" s="112"/>
      <c r="D35" s="24" t="s">
        <v>86</v>
      </c>
      <c r="E35" s="24" t="s">
        <v>56</v>
      </c>
      <c r="F35" s="12">
        <v>17492056</v>
      </c>
      <c r="G35" s="4">
        <f t="shared" si="3"/>
        <v>9329097</v>
      </c>
      <c r="H35" s="4">
        <v>17492056</v>
      </c>
      <c r="I35" s="4">
        <f t="shared" si="4"/>
        <v>209904672</v>
      </c>
      <c r="J35" s="4">
        <f t="shared" si="2"/>
        <v>219233769</v>
      </c>
      <c r="K35" s="49"/>
      <c r="L35" s="49"/>
      <c r="M35" s="3"/>
      <c r="N35" s="2"/>
      <c r="P35" s="6"/>
    </row>
    <row r="36" spans="1:18" x14ac:dyDescent="0.25">
      <c r="A36" s="115"/>
      <c r="B36" s="120" t="s">
        <v>60</v>
      </c>
      <c r="C36" s="120"/>
      <c r="D36" s="24" t="s">
        <v>86</v>
      </c>
      <c r="E36" s="24" t="s">
        <v>56</v>
      </c>
      <c r="F36" s="12">
        <v>9504000</v>
      </c>
      <c r="G36" s="4">
        <f t="shared" si="3"/>
        <v>5068800</v>
      </c>
      <c r="H36" s="4">
        <v>10454400</v>
      </c>
      <c r="I36" s="4">
        <f t="shared" si="4"/>
        <v>125452800</v>
      </c>
      <c r="J36" s="4">
        <f t="shared" si="2"/>
        <v>130521600</v>
      </c>
      <c r="K36" s="4"/>
      <c r="L36" s="4"/>
      <c r="M36" s="3"/>
      <c r="N36" s="2"/>
      <c r="P36" s="6"/>
    </row>
    <row r="37" spans="1:18" x14ac:dyDescent="0.25">
      <c r="A37" s="115"/>
      <c r="B37" s="120" t="s">
        <v>61</v>
      </c>
      <c r="C37" s="120"/>
      <c r="D37" s="24" t="s">
        <v>86</v>
      </c>
      <c r="E37" s="24" t="s">
        <v>56</v>
      </c>
      <c r="F37" s="12">
        <v>1755383</v>
      </c>
      <c r="G37" s="4">
        <f t="shared" si="3"/>
        <v>936204</v>
      </c>
      <c r="H37" s="4">
        <v>1755383</v>
      </c>
      <c r="I37" s="4">
        <f t="shared" si="4"/>
        <v>21064596</v>
      </c>
      <c r="J37" s="4">
        <f t="shared" si="2"/>
        <v>22000800</v>
      </c>
      <c r="K37" s="49"/>
      <c r="L37" s="49"/>
      <c r="M37" s="3"/>
      <c r="N37" s="2"/>
      <c r="P37" s="6"/>
    </row>
    <row r="38" spans="1:18" x14ac:dyDescent="0.25">
      <c r="A38" s="115"/>
      <c r="B38" s="122" t="s">
        <v>62</v>
      </c>
      <c r="C38" s="122"/>
      <c r="D38" s="122"/>
      <c r="E38" s="122"/>
      <c r="F38" s="45">
        <f>SUM(F14:F37)</f>
        <v>102219678</v>
      </c>
      <c r="G38" s="45">
        <f t="shared" ref="G38:J38" si="5">SUM(G14:G37)</f>
        <v>134677709</v>
      </c>
      <c r="H38" s="45">
        <f t="shared" si="5"/>
        <v>104683668</v>
      </c>
      <c r="I38" s="45">
        <f t="shared" si="5"/>
        <v>3101580324</v>
      </c>
      <c r="J38" s="45">
        <f t="shared" si="5"/>
        <v>3236258033</v>
      </c>
      <c r="K38" s="75">
        <f>SUM(K14:K37)</f>
        <v>0</v>
      </c>
      <c r="L38" s="75">
        <f>SUM(L14:L37)</f>
        <v>0</v>
      </c>
      <c r="M38" s="3"/>
      <c r="N38" s="2"/>
      <c r="P38" s="6"/>
    </row>
    <row r="39" spans="1:18" ht="31.5" x14ac:dyDescent="0.25">
      <c r="A39" s="115" t="s">
        <v>63</v>
      </c>
      <c r="B39" s="116" t="s">
        <v>64</v>
      </c>
      <c r="C39" s="116"/>
      <c r="D39" s="10" t="s">
        <v>65</v>
      </c>
      <c r="E39" s="10" t="s">
        <v>105</v>
      </c>
      <c r="F39" s="12">
        <v>1665920</v>
      </c>
      <c r="G39" s="4">
        <f>+ROUND(F39*$J$9,0)</f>
        <v>28320640</v>
      </c>
      <c r="H39" s="4">
        <v>1665920</v>
      </c>
      <c r="I39" s="4">
        <f>+ROUND(H39*$L$9,0)</f>
        <v>608060800</v>
      </c>
      <c r="J39" s="4">
        <f>+G39+I39</f>
        <v>636381440</v>
      </c>
      <c r="K39" s="49"/>
      <c r="L39" s="49"/>
      <c r="M39" s="3"/>
      <c r="N39" s="2"/>
    </row>
    <row r="40" spans="1:18" ht="31.5" x14ac:dyDescent="0.25">
      <c r="A40" s="115"/>
      <c r="B40" s="116" t="s">
        <v>66</v>
      </c>
      <c r="C40" s="116"/>
      <c r="D40" s="10" t="s">
        <v>86</v>
      </c>
      <c r="E40" s="10" t="s">
        <v>87</v>
      </c>
      <c r="F40" s="12">
        <v>7878400</v>
      </c>
      <c r="G40" s="4">
        <f>+ROUND((F40/30)*$J$9,0)</f>
        <v>4464427</v>
      </c>
      <c r="H40" s="12">
        <v>7878400</v>
      </c>
      <c r="I40" s="4">
        <f>+ROUND((H40/30)*$L$9,0)</f>
        <v>95853867</v>
      </c>
      <c r="J40" s="4">
        <f>+G40+I40</f>
        <v>100318294</v>
      </c>
      <c r="K40" s="49"/>
      <c r="L40" s="49"/>
      <c r="M40" s="3"/>
      <c r="N40" s="37"/>
      <c r="O40" s="8"/>
      <c r="R40" s="2"/>
    </row>
    <row r="41" spans="1:18" ht="31.5" x14ac:dyDescent="0.25">
      <c r="A41" s="115"/>
      <c r="B41" s="107" t="s">
        <v>113</v>
      </c>
      <c r="C41" s="108"/>
      <c r="D41" s="10" t="s">
        <v>86</v>
      </c>
      <c r="E41" s="10" t="s">
        <v>87</v>
      </c>
      <c r="F41" s="36">
        <v>9348760</v>
      </c>
      <c r="G41" s="4">
        <f>+ROUND((F41/30)*$J$10,0)</f>
        <v>5297631</v>
      </c>
      <c r="H41" s="36">
        <v>9348760</v>
      </c>
      <c r="I41" s="4">
        <f>+ROUND((H41/30)*$L$10,0)</f>
        <v>113743247</v>
      </c>
      <c r="J41" s="4">
        <f>+G41+I41</f>
        <v>119040878</v>
      </c>
      <c r="K41" s="49"/>
      <c r="L41" s="49"/>
      <c r="M41" s="3"/>
      <c r="N41" s="2"/>
    </row>
    <row r="42" spans="1:18" x14ac:dyDescent="0.25">
      <c r="A42" s="115"/>
      <c r="B42" s="122" t="s">
        <v>67</v>
      </c>
      <c r="C42" s="122"/>
      <c r="D42" s="122"/>
      <c r="E42" s="122"/>
      <c r="F42" s="46">
        <f>SUM(F39:F41)</f>
        <v>18893080</v>
      </c>
      <c r="G42" s="46">
        <f>SUM(G39:G41)</f>
        <v>38082698</v>
      </c>
      <c r="H42" s="46">
        <f t="shared" ref="H42:J42" si="6">SUM(H39:H41)</f>
        <v>18893080</v>
      </c>
      <c r="I42" s="46">
        <f t="shared" si="6"/>
        <v>817657914</v>
      </c>
      <c r="J42" s="46">
        <f t="shared" si="6"/>
        <v>855740612</v>
      </c>
      <c r="K42" s="46">
        <f t="shared" ref="K42:L42" si="7">SUM(K39:K41)</f>
        <v>0</v>
      </c>
      <c r="L42" s="46">
        <f t="shared" si="7"/>
        <v>0</v>
      </c>
      <c r="M42" s="27"/>
      <c r="N42" s="2"/>
    </row>
    <row r="43" spans="1:18" ht="31.5" x14ac:dyDescent="0.25">
      <c r="A43" s="115" t="s">
        <v>68</v>
      </c>
      <c r="B43" s="47" t="s">
        <v>69</v>
      </c>
      <c r="C43" s="28">
        <v>15</v>
      </c>
      <c r="D43" s="10" t="s">
        <v>65</v>
      </c>
      <c r="E43" s="10" t="s">
        <v>104</v>
      </c>
      <c r="F43" s="29">
        <v>4046</v>
      </c>
      <c r="G43" s="4">
        <f>+ROUND(F43*C43*J9,0)</f>
        <v>1031730</v>
      </c>
      <c r="H43" s="29">
        <v>4046</v>
      </c>
      <c r="I43" s="4">
        <f>+ROUND(H43*C43*L9,0)</f>
        <v>22151850</v>
      </c>
      <c r="J43" s="4">
        <f>+G43+I43</f>
        <v>23183580</v>
      </c>
      <c r="K43" s="4"/>
      <c r="L43" s="4"/>
      <c r="M43" s="3"/>
      <c r="N43" s="2"/>
    </row>
    <row r="44" spans="1:18" x14ac:dyDescent="0.25">
      <c r="A44" s="115"/>
      <c r="B44" s="107" t="s">
        <v>70</v>
      </c>
      <c r="C44" s="108"/>
      <c r="D44" s="10" t="s">
        <v>88</v>
      </c>
      <c r="E44" s="10" t="s">
        <v>71</v>
      </c>
      <c r="F44" s="38">
        <v>7391440</v>
      </c>
      <c r="G44" s="4">
        <f>+ROUND((F44/30)*$J$10,0)</f>
        <v>4188483</v>
      </c>
      <c r="H44" s="38">
        <v>7391440</v>
      </c>
      <c r="I44" s="4">
        <f>+ROUND((H44/30)*$L$10,0)</f>
        <v>89929187</v>
      </c>
      <c r="J44" s="4">
        <f t="shared" ref="J44:J53" si="8">+G44+I44</f>
        <v>94117670</v>
      </c>
      <c r="K44" s="4"/>
      <c r="L44" s="4"/>
      <c r="M44" s="3"/>
      <c r="N44" s="2"/>
    </row>
    <row r="45" spans="1:18" ht="31.5" x14ac:dyDescent="0.25">
      <c r="A45" s="115"/>
      <c r="B45" s="47" t="s">
        <v>72</v>
      </c>
      <c r="C45" s="28">
        <v>1</v>
      </c>
      <c r="D45" s="17" t="s">
        <v>73</v>
      </c>
      <c r="E45" s="17" t="s">
        <v>74</v>
      </c>
      <c r="F45" s="29">
        <v>248737</v>
      </c>
      <c r="G45" s="4">
        <f>+ROUND(F45*C45,0)</f>
        <v>248737</v>
      </c>
      <c r="H45" s="4"/>
      <c r="I45" s="4"/>
      <c r="J45" s="4">
        <f t="shared" si="8"/>
        <v>248737</v>
      </c>
      <c r="K45" s="4"/>
      <c r="L45" s="4"/>
      <c r="M45" s="3"/>
      <c r="N45" s="2"/>
    </row>
    <row r="46" spans="1:18" ht="31.5" x14ac:dyDescent="0.25">
      <c r="A46" s="115"/>
      <c r="B46" s="48" t="s">
        <v>75</v>
      </c>
      <c r="C46" s="28">
        <v>1</v>
      </c>
      <c r="D46" s="17" t="s">
        <v>73</v>
      </c>
      <c r="E46" s="17" t="s">
        <v>74</v>
      </c>
      <c r="F46" s="11"/>
      <c r="G46" s="11"/>
      <c r="H46" s="29">
        <v>1079191</v>
      </c>
      <c r="I46" s="4">
        <f>ROUND(C46*H46,0)</f>
        <v>1079191</v>
      </c>
      <c r="J46" s="4">
        <f t="shared" si="8"/>
        <v>1079191</v>
      </c>
      <c r="K46" s="4"/>
      <c r="L46" s="4"/>
      <c r="M46" s="3"/>
      <c r="N46" s="2"/>
    </row>
    <row r="47" spans="1:18" ht="31.5" x14ac:dyDescent="0.25">
      <c r="A47" s="115"/>
      <c r="B47" s="47" t="s">
        <v>114</v>
      </c>
      <c r="C47" s="28">
        <v>1</v>
      </c>
      <c r="D47" s="17" t="s">
        <v>73</v>
      </c>
      <c r="E47" s="17" t="s">
        <v>74</v>
      </c>
      <c r="F47" s="12">
        <v>6963280</v>
      </c>
      <c r="G47" s="4">
        <f>+ROUND(F47*C47,0)</f>
        <v>6963280</v>
      </c>
      <c r="H47" s="4"/>
      <c r="I47" s="4"/>
      <c r="J47" s="4">
        <f t="shared" si="8"/>
        <v>6963280</v>
      </c>
      <c r="K47" s="4"/>
      <c r="L47" s="4"/>
      <c r="M47" s="3"/>
      <c r="N47" s="2"/>
    </row>
    <row r="48" spans="1:18" ht="31.5" x14ac:dyDescent="0.25">
      <c r="A48" s="115"/>
      <c r="B48" s="47" t="s">
        <v>76</v>
      </c>
      <c r="C48" s="28">
        <v>1</v>
      </c>
      <c r="D48" s="17" t="s">
        <v>73</v>
      </c>
      <c r="E48" s="17" t="s">
        <v>74</v>
      </c>
      <c r="F48" s="11"/>
      <c r="G48" s="11"/>
      <c r="H48" s="39">
        <v>6730657</v>
      </c>
      <c r="I48" s="4">
        <f>+ROUND(H48*C48,0)</f>
        <v>6730657</v>
      </c>
      <c r="J48" s="4">
        <f t="shared" si="8"/>
        <v>6730657</v>
      </c>
      <c r="K48" s="4"/>
      <c r="L48" s="4"/>
      <c r="M48" s="3"/>
      <c r="N48" s="2"/>
    </row>
    <row r="49" spans="1:15" ht="31.5" x14ac:dyDescent="0.25">
      <c r="A49" s="115"/>
      <c r="B49" s="47" t="s">
        <v>115</v>
      </c>
      <c r="C49" s="28">
        <v>1</v>
      </c>
      <c r="D49" s="17" t="s">
        <v>73</v>
      </c>
      <c r="E49" s="17" t="s">
        <v>74</v>
      </c>
      <c r="F49" s="40">
        <v>8435795</v>
      </c>
      <c r="G49" s="4">
        <f>+ROUND(F49*C49,0)</f>
        <v>8435795</v>
      </c>
      <c r="H49" s="4"/>
      <c r="I49" s="4"/>
      <c r="J49" s="4">
        <f t="shared" si="8"/>
        <v>8435795</v>
      </c>
      <c r="K49" s="4"/>
      <c r="L49" s="4"/>
      <c r="M49" s="3"/>
      <c r="N49" s="2"/>
    </row>
    <row r="50" spans="1:15" ht="45" x14ac:dyDescent="0.25">
      <c r="A50" s="115"/>
      <c r="B50" s="47" t="s">
        <v>118</v>
      </c>
      <c r="C50" s="28">
        <v>1</v>
      </c>
      <c r="D50" s="17" t="s">
        <v>73</v>
      </c>
      <c r="E50" s="17" t="s">
        <v>74</v>
      </c>
      <c r="F50" s="11"/>
      <c r="G50" s="11"/>
      <c r="H50" s="41">
        <v>59048</v>
      </c>
      <c r="I50" s="4">
        <f>+ROUND(H50*C50,0)</f>
        <v>59048</v>
      </c>
      <c r="J50" s="4">
        <f t="shared" si="8"/>
        <v>59048</v>
      </c>
      <c r="K50" s="4"/>
      <c r="L50" s="4"/>
      <c r="M50" s="3"/>
      <c r="N50" s="2"/>
      <c r="O50" s="9"/>
    </row>
    <row r="51" spans="1:15" ht="31.5" x14ac:dyDescent="0.25">
      <c r="A51" s="115"/>
      <c r="B51" s="48" t="s">
        <v>77</v>
      </c>
      <c r="C51" s="23">
        <v>2</v>
      </c>
      <c r="D51" s="17" t="s">
        <v>78</v>
      </c>
      <c r="E51" s="24" t="s">
        <v>79</v>
      </c>
      <c r="F51" s="11"/>
      <c r="G51" s="11"/>
      <c r="H51" s="29">
        <v>126727</v>
      </c>
      <c r="I51" s="4">
        <f>+ROUND(H51*C51*$B$9,0)</f>
        <v>20276320</v>
      </c>
      <c r="J51" s="4">
        <f t="shared" si="8"/>
        <v>20276320</v>
      </c>
      <c r="K51" s="4"/>
      <c r="L51" s="4"/>
      <c r="M51" s="3"/>
      <c r="N51" s="2"/>
      <c r="O51" s="9"/>
    </row>
    <row r="52" spans="1:15" ht="31.5" x14ac:dyDescent="0.25">
      <c r="A52" s="115"/>
      <c r="B52" s="48" t="s">
        <v>80</v>
      </c>
      <c r="C52" s="23">
        <v>4</v>
      </c>
      <c r="D52" s="17" t="s">
        <v>78</v>
      </c>
      <c r="E52" s="24" t="s">
        <v>79</v>
      </c>
      <c r="F52" s="11"/>
      <c r="G52" s="11"/>
      <c r="H52" s="29">
        <v>1011384</v>
      </c>
      <c r="I52" s="4">
        <f>+ROUND(H52*C52*$B$9,0)</f>
        <v>323642880</v>
      </c>
      <c r="J52" s="4">
        <f t="shared" si="8"/>
        <v>323642880</v>
      </c>
      <c r="K52" s="4"/>
      <c r="L52" s="4"/>
      <c r="M52" s="3"/>
      <c r="N52" s="2"/>
    </row>
    <row r="53" spans="1:15" ht="31.5" x14ac:dyDescent="0.25">
      <c r="A53" s="115"/>
      <c r="B53" s="12" t="s">
        <v>81</v>
      </c>
      <c r="C53" s="23">
        <v>10</v>
      </c>
      <c r="D53" s="17" t="s">
        <v>78</v>
      </c>
      <c r="E53" s="24" t="s">
        <v>71</v>
      </c>
      <c r="F53" s="11"/>
      <c r="G53" s="11"/>
      <c r="H53" s="5">
        <v>53224</v>
      </c>
      <c r="I53" s="4">
        <f>+ROUND(H53*C53,0)</f>
        <v>532240</v>
      </c>
      <c r="J53" s="4">
        <f t="shared" si="8"/>
        <v>532240</v>
      </c>
      <c r="K53" s="4"/>
      <c r="L53" s="4"/>
      <c r="M53" s="3"/>
      <c r="N53" s="2"/>
    </row>
    <row r="54" spans="1:15" x14ac:dyDescent="0.25">
      <c r="A54" s="115"/>
      <c r="B54" s="122" t="s">
        <v>82</v>
      </c>
      <c r="C54" s="122"/>
      <c r="D54" s="122"/>
      <c r="E54" s="122"/>
      <c r="F54" s="45">
        <f t="shared" ref="F54:L54" si="9">SUM(F43:F53)</f>
        <v>23043298</v>
      </c>
      <c r="G54" s="45">
        <f t="shared" si="9"/>
        <v>20868025</v>
      </c>
      <c r="H54" s="45">
        <f t="shared" si="9"/>
        <v>16455717</v>
      </c>
      <c r="I54" s="45">
        <f t="shared" si="9"/>
        <v>464401373</v>
      </c>
      <c r="J54" s="45">
        <f t="shared" si="9"/>
        <v>485269398</v>
      </c>
      <c r="K54" s="75">
        <f t="shared" si="9"/>
        <v>0</v>
      </c>
      <c r="L54" s="75">
        <f t="shared" si="9"/>
        <v>0</v>
      </c>
      <c r="M54" s="25"/>
      <c r="N54" s="2"/>
    </row>
    <row r="55" spans="1:15" x14ac:dyDescent="0.25">
      <c r="A55" s="114" t="s">
        <v>83</v>
      </c>
      <c r="B55" s="114"/>
      <c r="C55" s="114"/>
      <c r="D55" s="114"/>
      <c r="E55" s="114"/>
      <c r="F55" s="70">
        <f t="shared" ref="F55:L55" si="10">+F54+F42+F38</f>
        <v>144156056</v>
      </c>
      <c r="G55" s="70">
        <f t="shared" si="10"/>
        <v>193628432</v>
      </c>
      <c r="H55" s="70">
        <f t="shared" si="10"/>
        <v>140032465</v>
      </c>
      <c r="I55" s="70">
        <f t="shared" si="10"/>
        <v>4383639611</v>
      </c>
      <c r="J55" s="70">
        <f t="shared" si="10"/>
        <v>4577268043</v>
      </c>
      <c r="K55" s="70">
        <f>+K54+K42+K38</f>
        <v>0</v>
      </c>
      <c r="L55" s="70">
        <f t="shared" si="10"/>
        <v>0</v>
      </c>
      <c r="M55" s="27"/>
      <c r="N55" s="2"/>
    </row>
    <row r="56" spans="1:15" x14ac:dyDescent="0.25">
      <c r="A56" s="81"/>
      <c r="B56" s="81"/>
      <c r="C56" s="81"/>
      <c r="D56" s="81"/>
      <c r="E56" s="81"/>
      <c r="F56" s="27"/>
      <c r="G56" s="27"/>
      <c r="H56" s="27"/>
      <c r="I56" s="105" t="s">
        <v>103</v>
      </c>
      <c r="J56" s="106"/>
      <c r="K56" s="94">
        <f>K55/J55</f>
        <v>0</v>
      </c>
      <c r="L56" s="94">
        <f>L55/J55</f>
        <v>0</v>
      </c>
      <c r="N56" s="2"/>
    </row>
    <row r="57" spans="1:15" ht="20.25" x14ac:dyDescent="0.25">
      <c r="A57" s="81"/>
      <c r="B57" s="81"/>
      <c r="C57" s="81"/>
      <c r="D57" s="81"/>
      <c r="E57" s="81"/>
      <c r="F57" s="27"/>
      <c r="G57" s="27"/>
      <c r="H57" s="27"/>
      <c r="I57" s="27"/>
      <c r="J57" s="82"/>
      <c r="K57" s="84">
        <f>K56+L56</f>
        <v>0</v>
      </c>
      <c r="L57" s="83"/>
    </row>
    <row r="58" spans="1:15" ht="18" x14ac:dyDescent="0.25">
      <c r="A58" s="100" t="s">
        <v>99</v>
      </c>
      <c r="B58" s="100"/>
      <c r="C58" s="100"/>
      <c r="D58" s="100"/>
      <c r="E58" s="100"/>
      <c r="F58" s="100"/>
      <c r="G58" s="100"/>
      <c r="H58" s="100"/>
      <c r="I58" s="100"/>
      <c r="J58" s="100"/>
      <c r="K58" s="100"/>
      <c r="L58" s="100"/>
    </row>
    <row r="59" spans="1:15" ht="15" x14ac:dyDescent="0.25">
      <c r="A59" s="101" t="s">
        <v>100</v>
      </c>
      <c r="B59" s="102"/>
      <c r="C59" s="102"/>
      <c r="D59" s="102"/>
      <c r="E59" s="102"/>
      <c r="F59" s="102"/>
      <c r="G59" s="102"/>
      <c r="H59" s="102"/>
      <c r="I59" s="102"/>
      <c r="J59" s="102"/>
      <c r="K59" s="102"/>
      <c r="L59" s="103"/>
    </row>
    <row r="60" spans="1:15" ht="15" x14ac:dyDescent="0.25">
      <c r="A60" s="118" t="s">
        <v>110</v>
      </c>
      <c r="B60" s="118"/>
      <c r="C60" s="118"/>
      <c r="D60" s="118"/>
      <c r="E60" s="118"/>
      <c r="F60" s="118"/>
      <c r="G60" s="118"/>
      <c r="H60" s="118"/>
      <c r="I60" s="118"/>
      <c r="J60" s="118"/>
      <c r="K60" s="118"/>
      <c r="L60" s="118"/>
    </row>
    <row r="61" spans="1:15" ht="15" x14ac:dyDescent="0.25">
      <c r="A61" s="118"/>
      <c r="B61" s="118"/>
      <c r="C61" s="118"/>
      <c r="D61" s="118"/>
      <c r="E61" s="118"/>
      <c r="F61" s="118"/>
      <c r="G61" s="118"/>
      <c r="H61" s="118"/>
      <c r="I61" s="118"/>
      <c r="J61" s="118"/>
      <c r="K61" s="118"/>
      <c r="L61" s="118"/>
    </row>
    <row r="62" spans="1:15" ht="15" x14ac:dyDescent="0.25">
      <c r="A62" s="118"/>
      <c r="B62" s="118"/>
      <c r="C62" s="118"/>
      <c r="D62" s="118"/>
      <c r="E62" s="118"/>
      <c r="F62" s="118"/>
      <c r="G62" s="118"/>
      <c r="H62" s="118"/>
      <c r="I62" s="118"/>
      <c r="J62" s="118"/>
      <c r="K62" s="118"/>
      <c r="L62" s="118"/>
    </row>
    <row r="63" spans="1:15" ht="15" x14ac:dyDescent="0.25">
      <c r="A63" s="118"/>
      <c r="B63" s="118"/>
      <c r="C63" s="118"/>
      <c r="D63" s="118"/>
      <c r="E63" s="118"/>
      <c r="F63" s="118"/>
      <c r="G63" s="118"/>
      <c r="H63" s="118"/>
      <c r="I63" s="118"/>
      <c r="J63" s="118"/>
      <c r="K63" s="118"/>
      <c r="L63" s="118"/>
    </row>
    <row r="64" spans="1:15" ht="15" x14ac:dyDescent="0.25">
      <c r="A64" s="118"/>
      <c r="B64" s="118"/>
      <c r="C64" s="118"/>
      <c r="D64" s="118"/>
      <c r="E64" s="118"/>
      <c r="F64" s="118"/>
      <c r="G64" s="118"/>
      <c r="H64" s="118"/>
      <c r="I64" s="118"/>
      <c r="J64" s="118"/>
      <c r="K64" s="118"/>
      <c r="L64" s="118"/>
    </row>
    <row r="65" spans="1:12" ht="15" x14ac:dyDescent="0.25">
      <c r="A65" s="118"/>
      <c r="B65" s="118"/>
      <c r="C65" s="118"/>
      <c r="D65" s="118"/>
      <c r="E65" s="118"/>
      <c r="F65" s="118"/>
      <c r="G65" s="118"/>
      <c r="H65" s="118"/>
      <c r="I65" s="118"/>
      <c r="J65" s="118"/>
      <c r="K65" s="118"/>
      <c r="L65" s="118"/>
    </row>
    <row r="66" spans="1:12" ht="15" x14ac:dyDescent="0.25">
      <c r="A66" s="118"/>
      <c r="B66" s="118"/>
      <c r="C66" s="118"/>
      <c r="D66" s="118"/>
      <c r="E66" s="118"/>
      <c r="F66" s="118"/>
      <c r="G66" s="118"/>
      <c r="H66" s="118"/>
      <c r="I66" s="118"/>
      <c r="J66" s="118"/>
      <c r="K66" s="118"/>
      <c r="L66" s="118"/>
    </row>
    <row r="67" spans="1:12" ht="15" x14ac:dyDescent="0.25">
      <c r="A67" s="118"/>
      <c r="B67" s="118"/>
      <c r="C67" s="118"/>
      <c r="D67" s="118"/>
      <c r="E67" s="118"/>
      <c r="F67" s="118"/>
      <c r="G67" s="118"/>
      <c r="H67" s="118"/>
      <c r="I67" s="118"/>
      <c r="J67" s="118"/>
      <c r="K67" s="118"/>
      <c r="L67" s="118"/>
    </row>
    <row r="68" spans="1:12" ht="15" x14ac:dyDescent="0.25">
      <c r="A68" s="118"/>
      <c r="B68" s="118"/>
      <c r="C68" s="118"/>
      <c r="D68" s="118"/>
      <c r="E68" s="118"/>
      <c r="F68" s="118"/>
      <c r="G68" s="118"/>
      <c r="H68" s="118"/>
      <c r="I68" s="118"/>
      <c r="J68" s="118"/>
      <c r="K68" s="118"/>
      <c r="L68" s="118"/>
    </row>
    <row r="69" spans="1:12" ht="15" x14ac:dyDescent="0.25">
      <c r="A69" s="118"/>
      <c r="B69" s="118"/>
      <c r="C69" s="118"/>
      <c r="D69" s="118"/>
      <c r="E69" s="118"/>
      <c r="F69" s="118"/>
      <c r="G69" s="118"/>
      <c r="H69" s="118"/>
      <c r="I69" s="118"/>
      <c r="J69" s="118"/>
      <c r="K69" s="118"/>
      <c r="L69" s="118"/>
    </row>
    <row r="70" spans="1:12" ht="15" x14ac:dyDescent="0.25">
      <c r="A70" s="118"/>
      <c r="B70" s="118"/>
      <c r="C70" s="118"/>
      <c r="D70" s="118"/>
      <c r="E70" s="118"/>
      <c r="F70" s="118"/>
      <c r="G70" s="118"/>
      <c r="H70" s="118"/>
      <c r="I70" s="118"/>
      <c r="J70" s="118"/>
      <c r="K70" s="118"/>
      <c r="L70" s="118"/>
    </row>
    <row r="71" spans="1:12" ht="15" x14ac:dyDescent="0.25">
      <c r="A71" s="118"/>
      <c r="B71" s="118"/>
      <c r="C71" s="118"/>
      <c r="D71" s="118"/>
      <c r="E71" s="118"/>
      <c r="F71" s="118"/>
      <c r="G71" s="118"/>
      <c r="H71" s="118"/>
      <c r="I71" s="118"/>
      <c r="J71" s="118"/>
      <c r="K71" s="118"/>
      <c r="L71" s="118"/>
    </row>
    <row r="72" spans="1:12" ht="15" x14ac:dyDescent="0.25">
      <c r="A72" s="118"/>
      <c r="B72" s="118"/>
      <c r="C72" s="118"/>
      <c r="D72" s="118"/>
      <c r="E72" s="118"/>
      <c r="F72" s="118"/>
      <c r="G72" s="118"/>
      <c r="H72" s="118"/>
      <c r="I72" s="118"/>
      <c r="J72" s="118"/>
      <c r="K72" s="118"/>
      <c r="L72" s="118"/>
    </row>
    <row r="73" spans="1:12" ht="15" x14ac:dyDescent="0.25">
      <c r="A73" s="118"/>
      <c r="B73" s="118"/>
      <c r="C73" s="118"/>
      <c r="D73" s="118"/>
      <c r="E73" s="118"/>
      <c r="F73" s="118"/>
      <c r="G73" s="118"/>
      <c r="H73" s="118"/>
      <c r="I73" s="118"/>
      <c r="J73" s="118"/>
      <c r="K73" s="118"/>
      <c r="L73" s="118"/>
    </row>
    <row r="74" spans="1:12" ht="15" x14ac:dyDescent="0.25">
      <c r="A74" s="118"/>
      <c r="B74" s="118"/>
      <c r="C74" s="118"/>
      <c r="D74" s="118"/>
      <c r="E74" s="118"/>
      <c r="F74" s="118"/>
      <c r="G74" s="118"/>
      <c r="H74" s="118"/>
      <c r="I74" s="118"/>
      <c r="J74" s="118"/>
      <c r="K74" s="118"/>
      <c r="L74" s="118"/>
    </row>
    <row r="75" spans="1:12" ht="15" x14ac:dyDescent="0.25">
      <c r="A75" s="118"/>
      <c r="B75" s="118"/>
      <c r="C75" s="118"/>
      <c r="D75" s="118"/>
      <c r="E75" s="118"/>
      <c r="F75" s="118"/>
      <c r="G75" s="118"/>
      <c r="H75" s="118"/>
      <c r="I75" s="118"/>
      <c r="J75" s="118"/>
      <c r="K75" s="118"/>
      <c r="L75" s="118"/>
    </row>
    <row r="76" spans="1:12" ht="15" x14ac:dyDescent="0.25">
      <c r="A76" s="118"/>
      <c r="B76" s="118"/>
      <c r="C76" s="118"/>
      <c r="D76" s="118"/>
      <c r="E76" s="118"/>
      <c r="F76" s="118"/>
      <c r="G76" s="118"/>
      <c r="H76" s="118"/>
      <c r="I76" s="118"/>
      <c r="J76" s="118"/>
      <c r="K76" s="118"/>
      <c r="L76" s="118"/>
    </row>
    <row r="77" spans="1:12" ht="15" x14ac:dyDescent="0.25">
      <c r="A77" s="118"/>
      <c r="B77" s="118"/>
      <c r="C77" s="118"/>
      <c r="D77" s="118"/>
      <c r="E77" s="118"/>
      <c r="F77" s="118"/>
      <c r="G77" s="118"/>
      <c r="H77" s="118"/>
      <c r="I77" s="118"/>
      <c r="J77" s="118"/>
      <c r="K77" s="118"/>
      <c r="L77" s="118"/>
    </row>
    <row r="78" spans="1:12" ht="15" x14ac:dyDescent="0.25">
      <c r="A78" s="118"/>
      <c r="B78" s="118"/>
      <c r="C78" s="118"/>
      <c r="D78" s="118"/>
      <c r="E78" s="118"/>
      <c r="F78" s="118"/>
      <c r="G78" s="118"/>
      <c r="H78" s="118"/>
      <c r="I78" s="118"/>
      <c r="J78" s="118"/>
      <c r="K78" s="118"/>
      <c r="L78" s="118"/>
    </row>
    <row r="79" spans="1:12" ht="15" x14ac:dyDescent="0.25">
      <c r="A79" s="118"/>
      <c r="B79" s="118"/>
      <c r="C79" s="118"/>
      <c r="D79" s="118"/>
      <c r="E79" s="118"/>
      <c r="F79" s="118"/>
      <c r="G79" s="118"/>
      <c r="H79" s="118"/>
      <c r="I79" s="118"/>
      <c r="J79" s="118"/>
      <c r="K79" s="118"/>
      <c r="L79" s="118"/>
    </row>
    <row r="80" spans="1:12" ht="15" x14ac:dyDescent="0.25">
      <c r="A80" s="118"/>
      <c r="B80" s="118"/>
      <c r="C80" s="118"/>
      <c r="D80" s="118"/>
      <c r="E80" s="118"/>
      <c r="F80" s="118"/>
      <c r="G80" s="118"/>
      <c r="H80" s="118"/>
      <c r="I80" s="118"/>
      <c r="J80" s="118"/>
      <c r="K80" s="118"/>
      <c r="L80" s="118"/>
    </row>
    <row r="81" spans="1:12" ht="15" x14ac:dyDescent="0.25">
      <c r="A81" s="118"/>
      <c r="B81" s="118"/>
      <c r="C81" s="118"/>
      <c r="D81" s="118"/>
      <c r="E81" s="118"/>
      <c r="F81" s="118"/>
      <c r="G81" s="118"/>
      <c r="H81" s="118"/>
      <c r="I81" s="118"/>
      <c r="J81" s="118"/>
      <c r="K81" s="118"/>
      <c r="L81" s="118"/>
    </row>
    <row r="82" spans="1:12" ht="15" x14ac:dyDescent="0.25">
      <c r="A82" s="118"/>
      <c r="B82" s="118"/>
      <c r="C82" s="118"/>
      <c r="D82" s="118"/>
      <c r="E82" s="118"/>
      <c r="F82" s="118"/>
      <c r="G82" s="118"/>
      <c r="H82" s="118"/>
      <c r="I82" s="118"/>
      <c r="J82" s="118"/>
      <c r="K82" s="118"/>
      <c r="L82" s="118"/>
    </row>
    <row r="83" spans="1:12" ht="15" x14ac:dyDescent="0.25">
      <c r="A83" s="118"/>
      <c r="B83" s="118"/>
      <c r="C83" s="118"/>
      <c r="D83" s="118"/>
      <c r="E83" s="118"/>
      <c r="F83" s="118"/>
      <c r="G83" s="118"/>
      <c r="H83" s="118"/>
      <c r="I83" s="118"/>
      <c r="J83" s="118"/>
      <c r="K83" s="118"/>
      <c r="L83" s="118"/>
    </row>
    <row r="84" spans="1:12" ht="15" x14ac:dyDescent="0.25">
      <c r="A84" s="118"/>
      <c r="B84" s="118"/>
      <c r="C84" s="118"/>
      <c r="D84" s="118"/>
      <c r="E84" s="118"/>
      <c r="F84" s="118"/>
      <c r="G84" s="118"/>
      <c r="H84" s="118"/>
      <c r="I84" s="118"/>
      <c r="J84" s="118"/>
      <c r="K84" s="118"/>
      <c r="L84" s="118"/>
    </row>
    <row r="85" spans="1:12" ht="15" x14ac:dyDescent="0.25">
      <c r="A85" s="118"/>
      <c r="B85" s="118"/>
      <c r="C85" s="118"/>
      <c r="D85" s="118"/>
      <c r="E85" s="118"/>
      <c r="F85" s="118"/>
      <c r="G85" s="118"/>
      <c r="H85" s="118"/>
      <c r="I85" s="118"/>
      <c r="J85" s="118"/>
      <c r="K85" s="118"/>
      <c r="L85" s="118"/>
    </row>
    <row r="86" spans="1:12" ht="63.75" customHeight="1" x14ac:dyDescent="0.25">
      <c r="A86" s="118"/>
      <c r="B86" s="118"/>
      <c r="C86" s="118"/>
      <c r="D86" s="118"/>
      <c r="E86" s="118"/>
      <c r="F86" s="118"/>
      <c r="G86" s="118"/>
      <c r="H86" s="118"/>
      <c r="I86" s="118"/>
      <c r="J86" s="118"/>
      <c r="K86" s="118"/>
      <c r="L86" s="118"/>
    </row>
    <row r="87" spans="1:12" ht="15" x14ac:dyDescent="0.25">
      <c r="A87" s="99" t="s">
        <v>102</v>
      </c>
      <c r="B87" s="99"/>
      <c r="C87" s="99"/>
      <c r="D87" s="99"/>
      <c r="E87" s="99"/>
      <c r="F87" s="99"/>
      <c r="G87" s="99"/>
      <c r="H87" s="99"/>
      <c r="I87" s="99"/>
      <c r="J87" s="99"/>
      <c r="K87" s="99"/>
      <c r="L87" s="99"/>
    </row>
    <row r="88" spans="1:12" ht="15" x14ac:dyDescent="0.25">
      <c r="A88" s="99"/>
      <c r="B88" s="99"/>
      <c r="C88" s="99"/>
      <c r="D88" s="99"/>
      <c r="E88" s="99"/>
      <c r="F88" s="99"/>
      <c r="G88" s="99"/>
      <c r="H88" s="99"/>
      <c r="I88" s="99"/>
      <c r="J88" s="99"/>
      <c r="K88" s="99"/>
      <c r="L88" s="99"/>
    </row>
    <row r="89" spans="1:12" ht="15" x14ac:dyDescent="0.25">
      <c r="A89" s="99"/>
      <c r="B89" s="99"/>
      <c r="C89" s="99"/>
      <c r="D89" s="99"/>
      <c r="E89" s="99"/>
      <c r="F89" s="99"/>
      <c r="G89" s="99"/>
      <c r="H89" s="99"/>
      <c r="I89" s="99"/>
      <c r="J89" s="99"/>
      <c r="K89" s="99"/>
      <c r="L89" s="99"/>
    </row>
    <row r="90" spans="1:12" ht="15" x14ac:dyDescent="0.25">
      <c r="A90" s="99"/>
      <c r="B90" s="99"/>
      <c r="C90" s="99"/>
      <c r="D90" s="99"/>
      <c r="E90" s="99"/>
      <c r="F90" s="99"/>
      <c r="G90" s="99"/>
      <c r="H90" s="99"/>
      <c r="I90" s="99"/>
      <c r="J90" s="99"/>
      <c r="K90" s="99"/>
      <c r="L90" s="99"/>
    </row>
    <row r="91" spans="1:12" ht="15" x14ac:dyDescent="0.25">
      <c r="A91" s="99"/>
      <c r="B91" s="99"/>
      <c r="C91" s="99"/>
      <c r="D91" s="99"/>
      <c r="E91" s="99"/>
      <c r="F91" s="99"/>
      <c r="G91" s="99"/>
      <c r="H91" s="99"/>
      <c r="I91" s="99"/>
      <c r="J91" s="99"/>
      <c r="K91" s="99"/>
      <c r="L91" s="99"/>
    </row>
    <row r="92" spans="1:12" ht="15" x14ac:dyDescent="0.25">
      <c r="A92" s="99"/>
      <c r="B92" s="99"/>
      <c r="C92" s="99"/>
      <c r="D92" s="99"/>
      <c r="E92" s="99"/>
      <c r="F92" s="99"/>
      <c r="G92" s="99"/>
      <c r="H92" s="99"/>
      <c r="I92" s="99"/>
      <c r="J92" s="99"/>
      <c r="K92" s="99"/>
      <c r="L92" s="99"/>
    </row>
    <row r="93" spans="1:12" ht="15" x14ac:dyDescent="0.25">
      <c r="A93" s="99"/>
      <c r="B93" s="99"/>
      <c r="C93" s="99"/>
      <c r="D93" s="99"/>
      <c r="E93" s="99"/>
      <c r="F93" s="99"/>
      <c r="G93" s="99"/>
      <c r="H93" s="99"/>
      <c r="I93" s="99"/>
      <c r="J93" s="99"/>
      <c r="K93" s="99"/>
      <c r="L93" s="99"/>
    </row>
    <row r="94" spans="1:12" ht="15" x14ac:dyDescent="0.25">
      <c r="A94" s="99"/>
      <c r="B94" s="99"/>
      <c r="C94" s="99"/>
      <c r="D94" s="99"/>
      <c r="E94" s="99"/>
      <c r="F94" s="99"/>
      <c r="G94" s="99"/>
      <c r="H94" s="99"/>
      <c r="I94" s="99"/>
      <c r="J94" s="99"/>
      <c r="K94" s="99"/>
      <c r="L94" s="99"/>
    </row>
    <row r="95" spans="1:12" ht="15" x14ac:dyDescent="0.25">
      <c r="A95" s="99"/>
      <c r="B95" s="99"/>
      <c r="C95" s="99"/>
      <c r="D95" s="99"/>
      <c r="E95" s="99"/>
      <c r="F95" s="99"/>
      <c r="G95" s="99"/>
      <c r="H95" s="99"/>
      <c r="I95" s="99"/>
      <c r="J95" s="99"/>
      <c r="K95" s="99"/>
      <c r="L95" s="99"/>
    </row>
    <row r="96" spans="1:12" ht="15" x14ac:dyDescent="0.25">
      <c r="A96" s="99"/>
      <c r="B96" s="99"/>
      <c r="C96" s="99"/>
      <c r="D96" s="99"/>
      <c r="E96" s="99"/>
      <c r="F96" s="99"/>
      <c r="G96" s="99"/>
      <c r="H96" s="99"/>
      <c r="I96" s="99"/>
      <c r="J96" s="99"/>
      <c r="K96" s="99"/>
      <c r="L96" s="99"/>
    </row>
  </sheetData>
  <autoFilter ref="B13:J13" xr:uid="{ED066296-94B3-4990-ACA7-2E67BDB08DF4}">
    <filterColumn colId="2" showButton="0"/>
  </autoFilter>
  <mergeCells count="50">
    <mergeCell ref="B1:L1"/>
    <mergeCell ref="B2:L2"/>
    <mergeCell ref="B3:L3"/>
    <mergeCell ref="B4:L4"/>
    <mergeCell ref="K12:L12"/>
    <mergeCell ref="D6:G9"/>
    <mergeCell ref="D10:G10"/>
    <mergeCell ref="F12:G12"/>
    <mergeCell ref="A43:A54"/>
    <mergeCell ref="B38:E38"/>
    <mergeCell ref="B42:E42"/>
    <mergeCell ref="B54:E54"/>
    <mergeCell ref="D24:E24"/>
    <mergeCell ref="B31:C31"/>
    <mergeCell ref="D13:E13"/>
    <mergeCell ref="A14:A38"/>
    <mergeCell ref="D14:E14"/>
    <mergeCell ref="D15:E15"/>
    <mergeCell ref="D16:E16"/>
    <mergeCell ref="D22:E22"/>
    <mergeCell ref="D23:E23"/>
    <mergeCell ref="B37:C37"/>
    <mergeCell ref="B36:C36"/>
    <mergeCell ref="D17:E17"/>
    <mergeCell ref="D18:E18"/>
    <mergeCell ref="D19:E19"/>
    <mergeCell ref="D20:E20"/>
    <mergeCell ref="D21:E21"/>
    <mergeCell ref="D29:E29"/>
    <mergeCell ref="A55:E55"/>
    <mergeCell ref="B44:C44"/>
    <mergeCell ref="B41:C41"/>
    <mergeCell ref="H12:I12"/>
    <mergeCell ref="A39:A42"/>
    <mergeCell ref="B39:C39"/>
    <mergeCell ref="B40:C40"/>
    <mergeCell ref="B32:C32"/>
    <mergeCell ref="B33:C33"/>
    <mergeCell ref="B34:C34"/>
    <mergeCell ref="B35:C35"/>
    <mergeCell ref="D25:E25"/>
    <mergeCell ref="D26:E26"/>
    <mergeCell ref="D27:E27"/>
    <mergeCell ref="D28:E28"/>
    <mergeCell ref="B30:C30"/>
    <mergeCell ref="I56:J56"/>
    <mergeCell ref="A58:L58"/>
    <mergeCell ref="A59:L59"/>
    <mergeCell ref="A60:L86"/>
    <mergeCell ref="A87:L96"/>
  </mergeCells>
  <dataValidations count="1">
    <dataValidation allowBlank="1" showInputMessage="1" showErrorMessage="1" prompt="ENTIENDASE UN MES DE ATENCIÓN COMO MES LABORAL QUE REFIERE 30 DIAS" sqref="A8:A10" xr:uid="{72F484C7-9C98-4FAB-B506-9850FE77925A}"/>
  </dataValidations>
  <printOptions horizontalCentered="1" verticalCentered="1"/>
  <pageMargins left="0" right="0" top="0" bottom="0" header="0" footer="0"/>
  <pageSetup scale="31" orientation="landscape"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D6AF5-C7C9-4DE4-88A5-731A6C8BE41F}">
  <sheetPr>
    <tabColor theme="5" tint="0.59999389629810485"/>
    <pageSetUpPr fitToPage="1"/>
  </sheetPr>
  <dimension ref="A1:Q96"/>
  <sheetViews>
    <sheetView showGridLines="0" view="pageBreakPreview" topLeftCell="A59" zoomScale="65" zoomScaleNormal="50" zoomScaleSheetLayoutView="65" workbookViewId="0">
      <selection activeCell="A55" sqref="A55:E55"/>
    </sheetView>
  </sheetViews>
  <sheetFormatPr baseColWidth="10" defaultColWidth="11.42578125" defaultRowHeight="15.75" x14ac:dyDescent="0.25"/>
  <cols>
    <col min="1" max="1" width="18.7109375" style="1" customWidth="1"/>
    <col min="2" max="2" width="62.7109375" style="1" customWidth="1"/>
    <col min="3" max="3" width="16.28515625" style="1" customWidth="1"/>
    <col min="4" max="4" width="17.5703125" style="19" customWidth="1"/>
    <col min="5" max="5" width="23.140625" style="19" customWidth="1"/>
    <col min="6" max="12" width="30.140625" style="1" customWidth="1"/>
    <col min="13" max="13" width="28.42578125" style="1" hidden="1" customWidth="1"/>
    <col min="14" max="14" width="15.85546875" style="1" hidden="1" customWidth="1"/>
    <col min="15" max="15" width="13.42578125" style="7" hidden="1" customWidth="1"/>
    <col min="16" max="16" width="17.7109375" style="7" hidden="1" customWidth="1"/>
    <col min="17" max="17" width="23.85546875" style="7" hidden="1" customWidth="1"/>
    <col min="18" max="218" width="11.42578125" style="1"/>
    <col min="219" max="220" width="9.7109375" style="1" customWidth="1"/>
    <col min="221" max="221" width="61" style="1" customWidth="1"/>
    <col min="222" max="222" width="18.7109375" style="1" customWidth="1"/>
    <col min="223" max="223" width="17.85546875" style="1" customWidth="1"/>
    <col min="224" max="227" width="57" style="1" customWidth="1"/>
    <col min="228" max="228" width="25.85546875" style="1" bestFit="1" customWidth="1"/>
    <col min="229" max="229" width="25.140625" style="1" customWidth="1"/>
    <col min="230" max="230" width="33.28515625" style="1" customWidth="1"/>
    <col min="231" max="231" width="24.140625" style="1" customWidth="1"/>
    <col min="232" max="232" width="27.42578125" style="1" customWidth="1"/>
    <col min="233" max="474" width="11.42578125" style="1"/>
    <col min="475" max="476" width="9.7109375" style="1" customWidth="1"/>
    <col min="477" max="477" width="61" style="1" customWidth="1"/>
    <col min="478" max="478" width="18.7109375" style="1" customWidth="1"/>
    <col min="479" max="479" width="17.85546875" style="1" customWidth="1"/>
    <col min="480" max="483" width="57" style="1" customWidth="1"/>
    <col min="484" max="484" width="25.85546875" style="1" bestFit="1" customWidth="1"/>
    <col min="485" max="485" width="25.140625" style="1" customWidth="1"/>
    <col min="486" max="486" width="33.28515625" style="1" customWidth="1"/>
    <col min="487" max="487" width="24.140625" style="1" customWidth="1"/>
    <col min="488" max="488" width="27.42578125" style="1" customWidth="1"/>
    <col min="489" max="730" width="11.42578125" style="1"/>
    <col min="731" max="732" width="9.7109375" style="1" customWidth="1"/>
    <col min="733" max="733" width="61" style="1" customWidth="1"/>
    <col min="734" max="734" width="18.7109375" style="1" customWidth="1"/>
    <col min="735" max="735" width="17.85546875" style="1" customWidth="1"/>
    <col min="736" max="739" width="57" style="1" customWidth="1"/>
    <col min="740" max="740" width="25.85546875" style="1" bestFit="1" customWidth="1"/>
    <col min="741" max="741" width="25.140625" style="1" customWidth="1"/>
    <col min="742" max="742" width="33.28515625" style="1" customWidth="1"/>
    <col min="743" max="743" width="24.140625" style="1" customWidth="1"/>
    <col min="744" max="744" width="27.42578125" style="1" customWidth="1"/>
    <col min="745" max="986" width="11.42578125" style="1"/>
    <col min="987" max="988" width="9.7109375" style="1" customWidth="1"/>
    <col min="989" max="989" width="61" style="1" customWidth="1"/>
    <col min="990" max="990" width="18.7109375" style="1" customWidth="1"/>
    <col min="991" max="991" width="17.85546875" style="1" customWidth="1"/>
    <col min="992" max="995" width="57" style="1" customWidth="1"/>
    <col min="996" max="996" width="25.85546875" style="1" bestFit="1" customWidth="1"/>
    <col min="997" max="997" width="25.140625" style="1" customWidth="1"/>
    <col min="998" max="998" width="33.28515625" style="1" customWidth="1"/>
    <col min="999" max="999" width="24.140625" style="1" customWidth="1"/>
    <col min="1000" max="1000" width="27.42578125" style="1" customWidth="1"/>
    <col min="1001" max="1242" width="11.42578125" style="1"/>
    <col min="1243" max="1244" width="9.7109375" style="1" customWidth="1"/>
    <col min="1245" max="1245" width="61" style="1" customWidth="1"/>
    <col min="1246" max="1246" width="18.7109375" style="1" customWidth="1"/>
    <col min="1247" max="1247" width="17.85546875" style="1" customWidth="1"/>
    <col min="1248" max="1251" width="57" style="1" customWidth="1"/>
    <col min="1252" max="1252" width="25.85546875" style="1" bestFit="1" customWidth="1"/>
    <col min="1253" max="1253" width="25.140625" style="1" customWidth="1"/>
    <col min="1254" max="1254" width="33.28515625" style="1" customWidth="1"/>
    <col min="1255" max="1255" width="24.140625" style="1" customWidth="1"/>
    <col min="1256" max="1256" width="27.42578125" style="1" customWidth="1"/>
    <col min="1257" max="1498" width="11.42578125" style="1"/>
    <col min="1499" max="1500" width="9.7109375" style="1" customWidth="1"/>
    <col min="1501" max="1501" width="61" style="1" customWidth="1"/>
    <col min="1502" max="1502" width="18.7109375" style="1" customWidth="1"/>
    <col min="1503" max="1503" width="17.85546875" style="1" customWidth="1"/>
    <col min="1504" max="1507" width="57" style="1" customWidth="1"/>
    <col min="1508" max="1508" width="25.85546875" style="1" bestFit="1" customWidth="1"/>
    <col min="1509" max="1509" width="25.140625" style="1" customWidth="1"/>
    <col min="1510" max="1510" width="33.28515625" style="1" customWidth="1"/>
    <col min="1511" max="1511" width="24.140625" style="1" customWidth="1"/>
    <col min="1512" max="1512" width="27.42578125" style="1" customWidth="1"/>
    <col min="1513" max="1754" width="11.42578125" style="1"/>
    <col min="1755" max="1756" width="9.7109375" style="1" customWidth="1"/>
    <col min="1757" max="1757" width="61" style="1" customWidth="1"/>
    <col min="1758" max="1758" width="18.7109375" style="1" customWidth="1"/>
    <col min="1759" max="1759" width="17.85546875" style="1" customWidth="1"/>
    <col min="1760" max="1763" width="57" style="1" customWidth="1"/>
    <col min="1764" max="1764" width="25.85546875" style="1" bestFit="1" customWidth="1"/>
    <col min="1765" max="1765" width="25.140625" style="1" customWidth="1"/>
    <col min="1766" max="1766" width="33.28515625" style="1" customWidth="1"/>
    <col min="1767" max="1767" width="24.140625" style="1" customWidth="1"/>
    <col min="1768" max="1768" width="27.42578125" style="1" customWidth="1"/>
    <col min="1769" max="2010" width="11.42578125" style="1"/>
    <col min="2011" max="2012" width="9.7109375" style="1" customWidth="1"/>
    <col min="2013" max="2013" width="61" style="1" customWidth="1"/>
    <col min="2014" max="2014" width="18.7109375" style="1" customWidth="1"/>
    <col min="2015" max="2015" width="17.85546875" style="1" customWidth="1"/>
    <col min="2016" max="2019" width="57" style="1" customWidth="1"/>
    <col min="2020" max="2020" width="25.85546875" style="1" bestFit="1" customWidth="1"/>
    <col min="2021" max="2021" width="25.140625" style="1" customWidth="1"/>
    <col min="2022" max="2022" width="33.28515625" style="1" customWidth="1"/>
    <col min="2023" max="2023" width="24.140625" style="1" customWidth="1"/>
    <col min="2024" max="2024" width="27.42578125" style="1" customWidth="1"/>
    <col min="2025" max="2266" width="11.42578125" style="1"/>
    <col min="2267" max="2268" width="9.7109375" style="1" customWidth="1"/>
    <col min="2269" max="2269" width="61" style="1" customWidth="1"/>
    <col min="2270" max="2270" width="18.7109375" style="1" customWidth="1"/>
    <col min="2271" max="2271" width="17.85546875" style="1" customWidth="1"/>
    <col min="2272" max="2275" width="57" style="1" customWidth="1"/>
    <col min="2276" max="2276" width="25.85546875" style="1" bestFit="1" customWidth="1"/>
    <col min="2277" max="2277" width="25.140625" style="1" customWidth="1"/>
    <col min="2278" max="2278" width="33.28515625" style="1" customWidth="1"/>
    <col min="2279" max="2279" width="24.140625" style="1" customWidth="1"/>
    <col min="2280" max="2280" width="27.42578125" style="1" customWidth="1"/>
    <col min="2281" max="2522" width="11.42578125" style="1"/>
    <col min="2523" max="2524" width="9.7109375" style="1" customWidth="1"/>
    <col min="2525" max="2525" width="61" style="1" customWidth="1"/>
    <col min="2526" max="2526" width="18.7109375" style="1" customWidth="1"/>
    <col min="2527" max="2527" width="17.85546875" style="1" customWidth="1"/>
    <col min="2528" max="2531" width="57" style="1" customWidth="1"/>
    <col min="2532" max="2532" width="25.85546875" style="1" bestFit="1" customWidth="1"/>
    <col min="2533" max="2533" width="25.140625" style="1" customWidth="1"/>
    <col min="2534" max="2534" width="33.28515625" style="1" customWidth="1"/>
    <col min="2535" max="2535" width="24.140625" style="1" customWidth="1"/>
    <col min="2536" max="2536" width="27.42578125" style="1" customWidth="1"/>
    <col min="2537" max="2778" width="11.42578125" style="1"/>
    <col min="2779" max="2780" width="9.7109375" style="1" customWidth="1"/>
    <col min="2781" max="2781" width="61" style="1" customWidth="1"/>
    <col min="2782" max="2782" width="18.7109375" style="1" customWidth="1"/>
    <col min="2783" max="2783" width="17.85546875" style="1" customWidth="1"/>
    <col min="2784" max="2787" width="57" style="1" customWidth="1"/>
    <col min="2788" max="2788" width="25.85546875" style="1" bestFit="1" customWidth="1"/>
    <col min="2789" max="2789" width="25.140625" style="1" customWidth="1"/>
    <col min="2790" max="2790" width="33.28515625" style="1" customWidth="1"/>
    <col min="2791" max="2791" width="24.140625" style="1" customWidth="1"/>
    <col min="2792" max="2792" width="27.42578125" style="1" customWidth="1"/>
    <col min="2793" max="3034" width="11.42578125" style="1"/>
    <col min="3035" max="3036" width="9.7109375" style="1" customWidth="1"/>
    <col min="3037" max="3037" width="61" style="1" customWidth="1"/>
    <col min="3038" max="3038" width="18.7109375" style="1" customWidth="1"/>
    <col min="3039" max="3039" width="17.85546875" style="1" customWidth="1"/>
    <col min="3040" max="3043" width="57" style="1" customWidth="1"/>
    <col min="3044" max="3044" width="25.85546875" style="1" bestFit="1" customWidth="1"/>
    <col min="3045" max="3045" width="25.140625" style="1" customWidth="1"/>
    <col min="3046" max="3046" width="33.28515625" style="1" customWidth="1"/>
    <col min="3047" max="3047" width="24.140625" style="1" customWidth="1"/>
    <col min="3048" max="3048" width="27.42578125" style="1" customWidth="1"/>
    <col min="3049" max="3290" width="11.42578125" style="1"/>
    <col min="3291" max="3292" width="9.7109375" style="1" customWidth="1"/>
    <col min="3293" max="3293" width="61" style="1" customWidth="1"/>
    <col min="3294" max="3294" width="18.7109375" style="1" customWidth="1"/>
    <col min="3295" max="3295" width="17.85546875" style="1" customWidth="1"/>
    <col min="3296" max="3299" width="57" style="1" customWidth="1"/>
    <col min="3300" max="3300" width="25.85546875" style="1" bestFit="1" customWidth="1"/>
    <col min="3301" max="3301" width="25.140625" style="1" customWidth="1"/>
    <col min="3302" max="3302" width="33.28515625" style="1" customWidth="1"/>
    <col min="3303" max="3303" width="24.140625" style="1" customWidth="1"/>
    <col min="3304" max="3304" width="27.42578125" style="1" customWidth="1"/>
    <col min="3305" max="3546" width="11.42578125" style="1"/>
    <col min="3547" max="3548" width="9.7109375" style="1" customWidth="1"/>
    <col min="3549" max="3549" width="61" style="1" customWidth="1"/>
    <col min="3550" max="3550" width="18.7109375" style="1" customWidth="1"/>
    <col min="3551" max="3551" width="17.85546875" style="1" customWidth="1"/>
    <col min="3552" max="3555" width="57" style="1" customWidth="1"/>
    <col min="3556" max="3556" width="25.85546875" style="1" bestFit="1" customWidth="1"/>
    <col min="3557" max="3557" width="25.140625" style="1" customWidth="1"/>
    <col min="3558" max="3558" width="33.28515625" style="1" customWidth="1"/>
    <col min="3559" max="3559" width="24.140625" style="1" customWidth="1"/>
    <col min="3560" max="3560" width="27.42578125" style="1" customWidth="1"/>
    <col min="3561" max="3802" width="11.42578125" style="1"/>
    <col min="3803" max="3804" width="9.7109375" style="1" customWidth="1"/>
    <col min="3805" max="3805" width="61" style="1" customWidth="1"/>
    <col min="3806" max="3806" width="18.7109375" style="1" customWidth="1"/>
    <col min="3807" max="3807" width="17.85546875" style="1" customWidth="1"/>
    <col min="3808" max="3811" width="57" style="1" customWidth="1"/>
    <col min="3812" max="3812" width="25.85546875" style="1" bestFit="1" customWidth="1"/>
    <col min="3813" max="3813" width="25.140625" style="1" customWidth="1"/>
    <col min="3814" max="3814" width="33.28515625" style="1" customWidth="1"/>
    <col min="3815" max="3815" width="24.140625" style="1" customWidth="1"/>
    <col min="3816" max="3816" width="27.42578125" style="1" customWidth="1"/>
    <col min="3817" max="4058" width="11.42578125" style="1"/>
    <col min="4059" max="4060" width="9.7109375" style="1" customWidth="1"/>
    <col min="4061" max="4061" width="61" style="1" customWidth="1"/>
    <col min="4062" max="4062" width="18.7109375" style="1" customWidth="1"/>
    <col min="4063" max="4063" width="17.85546875" style="1" customWidth="1"/>
    <col min="4064" max="4067" width="57" style="1" customWidth="1"/>
    <col min="4068" max="4068" width="25.85546875" style="1" bestFit="1" customWidth="1"/>
    <col min="4069" max="4069" width="25.140625" style="1" customWidth="1"/>
    <col min="4070" max="4070" width="33.28515625" style="1" customWidth="1"/>
    <col min="4071" max="4071" width="24.140625" style="1" customWidth="1"/>
    <col min="4072" max="4072" width="27.42578125" style="1" customWidth="1"/>
    <col min="4073" max="4314" width="11.42578125" style="1"/>
    <col min="4315" max="4316" width="9.7109375" style="1" customWidth="1"/>
    <col min="4317" max="4317" width="61" style="1" customWidth="1"/>
    <col min="4318" max="4318" width="18.7109375" style="1" customWidth="1"/>
    <col min="4319" max="4319" width="17.85546875" style="1" customWidth="1"/>
    <col min="4320" max="4323" width="57" style="1" customWidth="1"/>
    <col min="4324" max="4324" width="25.85546875" style="1" bestFit="1" customWidth="1"/>
    <col min="4325" max="4325" width="25.140625" style="1" customWidth="1"/>
    <col min="4326" max="4326" width="33.28515625" style="1" customWidth="1"/>
    <col min="4327" max="4327" width="24.140625" style="1" customWidth="1"/>
    <col min="4328" max="4328" width="27.42578125" style="1" customWidth="1"/>
    <col min="4329" max="4570" width="11.42578125" style="1"/>
    <col min="4571" max="4572" width="9.7109375" style="1" customWidth="1"/>
    <col min="4573" max="4573" width="61" style="1" customWidth="1"/>
    <col min="4574" max="4574" width="18.7109375" style="1" customWidth="1"/>
    <col min="4575" max="4575" width="17.85546875" style="1" customWidth="1"/>
    <col min="4576" max="4579" width="57" style="1" customWidth="1"/>
    <col min="4580" max="4580" width="25.85546875" style="1" bestFit="1" customWidth="1"/>
    <col min="4581" max="4581" width="25.140625" style="1" customWidth="1"/>
    <col min="4582" max="4582" width="33.28515625" style="1" customWidth="1"/>
    <col min="4583" max="4583" width="24.140625" style="1" customWidth="1"/>
    <col min="4584" max="4584" width="27.42578125" style="1" customWidth="1"/>
    <col min="4585" max="4826" width="11.42578125" style="1"/>
    <col min="4827" max="4828" width="9.7109375" style="1" customWidth="1"/>
    <col min="4829" max="4829" width="61" style="1" customWidth="1"/>
    <col min="4830" max="4830" width="18.7109375" style="1" customWidth="1"/>
    <col min="4831" max="4831" width="17.85546875" style="1" customWidth="1"/>
    <col min="4832" max="4835" width="57" style="1" customWidth="1"/>
    <col min="4836" max="4836" width="25.85546875" style="1" bestFit="1" customWidth="1"/>
    <col min="4837" max="4837" width="25.140625" style="1" customWidth="1"/>
    <col min="4838" max="4838" width="33.28515625" style="1" customWidth="1"/>
    <col min="4839" max="4839" width="24.140625" style="1" customWidth="1"/>
    <col min="4840" max="4840" width="27.42578125" style="1" customWidth="1"/>
    <col min="4841" max="5082" width="11.42578125" style="1"/>
    <col min="5083" max="5084" width="9.7109375" style="1" customWidth="1"/>
    <col min="5085" max="5085" width="61" style="1" customWidth="1"/>
    <col min="5086" max="5086" width="18.7109375" style="1" customWidth="1"/>
    <col min="5087" max="5087" width="17.85546875" style="1" customWidth="1"/>
    <col min="5088" max="5091" width="57" style="1" customWidth="1"/>
    <col min="5092" max="5092" width="25.85546875" style="1" bestFit="1" customWidth="1"/>
    <col min="5093" max="5093" width="25.140625" style="1" customWidth="1"/>
    <col min="5094" max="5094" width="33.28515625" style="1" customWidth="1"/>
    <col min="5095" max="5095" width="24.140625" style="1" customWidth="1"/>
    <col min="5096" max="5096" width="27.42578125" style="1" customWidth="1"/>
    <col min="5097" max="5338" width="11.42578125" style="1"/>
    <col min="5339" max="5340" width="9.7109375" style="1" customWidth="1"/>
    <col min="5341" max="5341" width="61" style="1" customWidth="1"/>
    <col min="5342" max="5342" width="18.7109375" style="1" customWidth="1"/>
    <col min="5343" max="5343" width="17.85546875" style="1" customWidth="1"/>
    <col min="5344" max="5347" width="57" style="1" customWidth="1"/>
    <col min="5348" max="5348" width="25.85546875" style="1" bestFit="1" customWidth="1"/>
    <col min="5349" max="5349" width="25.140625" style="1" customWidth="1"/>
    <col min="5350" max="5350" width="33.28515625" style="1" customWidth="1"/>
    <col min="5351" max="5351" width="24.140625" style="1" customWidth="1"/>
    <col min="5352" max="5352" width="27.42578125" style="1" customWidth="1"/>
    <col min="5353" max="5594" width="11.42578125" style="1"/>
    <col min="5595" max="5596" width="9.7109375" style="1" customWidth="1"/>
    <col min="5597" max="5597" width="61" style="1" customWidth="1"/>
    <col min="5598" max="5598" width="18.7109375" style="1" customWidth="1"/>
    <col min="5599" max="5599" width="17.85546875" style="1" customWidth="1"/>
    <col min="5600" max="5603" width="57" style="1" customWidth="1"/>
    <col min="5604" max="5604" width="25.85546875" style="1" bestFit="1" customWidth="1"/>
    <col min="5605" max="5605" width="25.140625" style="1" customWidth="1"/>
    <col min="5606" max="5606" width="33.28515625" style="1" customWidth="1"/>
    <col min="5607" max="5607" width="24.140625" style="1" customWidth="1"/>
    <col min="5608" max="5608" width="27.42578125" style="1" customWidth="1"/>
    <col min="5609" max="5850" width="11.42578125" style="1"/>
    <col min="5851" max="5852" width="9.7109375" style="1" customWidth="1"/>
    <col min="5853" max="5853" width="61" style="1" customWidth="1"/>
    <col min="5854" max="5854" width="18.7109375" style="1" customWidth="1"/>
    <col min="5855" max="5855" width="17.85546875" style="1" customWidth="1"/>
    <col min="5856" max="5859" width="57" style="1" customWidth="1"/>
    <col min="5860" max="5860" width="25.85546875" style="1" bestFit="1" customWidth="1"/>
    <col min="5861" max="5861" width="25.140625" style="1" customWidth="1"/>
    <col min="5862" max="5862" width="33.28515625" style="1" customWidth="1"/>
    <col min="5863" max="5863" width="24.140625" style="1" customWidth="1"/>
    <col min="5864" max="5864" width="27.42578125" style="1" customWidth="1"/>
    <col min="5865" max="6106" width="11.42578125" style="1"/>
    <col min="6107" max="6108" width="9.7109375" style="1" customWidth="1"/>
    <col min="6109" max="6109" width="61" style="1" customWidth="1"/>
    <col min="6110" max="6110" width="18.7109375" style="1" customWidth="1"/>
    <col min="6111" max="6111" width="17.85546875" style="1" customWidth="1"/>
    <col min="6112" max="6115" width="57" style="1" customWidth="1"/>
    <col min="6116" max="6116" width="25.85546875" style="1" bestFit="1" customWidth="1"/>
    <col min="6117" max="6117" width="25.140625" style="1" customWidth="1"/>
    <col min="6118" max="6118" width="33.28515625" style="1" customWidth="1"/>
    <col min="6119" max="6119" width="24.140625" style="1" customWidth="1"/>
    <col min="6120" max="6120" width="27.42578125" style="1" customWidth="1"/>
    <col min="6121" max="6362" width="11.42578125" style="1"/>
    <col min="6363" max="6364" width="9.7109375" style="1" customWidth="1"/>
    <col min="6365" max="6365" width="61" style="1" customWidth="1"/>
    <col min="6366" max="6366" width="18.7109375" style="1" customWidth="1"/>
    <col min="6367" max="6367" width="17.85546875" style="1" customWidth="1"/>
    <col min="6368" max="6371" width="57" style="1" customWidth="1"/>
    <col min="6372" max="6372" width="25.85546875" style="1" bestFit="1" customWidth="1"/>
    <col min="6373" max="6373" width="25.140625" style="1" customWidth="1"/>
    <col min="6374" max="6374" width="33.28515625" style="1" customWidth="1"/>
    <col min="6375" max="6375" width="24.140625" style="1" customWidth="1"/>
    <col min="6376" max="6376" width="27.42578125" style="1" customWidth="1"/>
    <col min="6377" max="6618" width="11.42578125" style="1"/>
    <col min="6619" max="6620" width="9.7109375" style="1" customWidth="1"/>
    <col min="6621" max="6621" width="61" style="1" customWidth="1"/>
    <col min="6622" max="6622" width="18.7109375" style="1" customWidth="1"/>
    <col min="6623" max="6623" width="17.85546875" style="1" customWidth="1"/>
    <col min="6624" max="6627" width="57" style="1" customWidth="1"/>
    <col min="6628" max="6628" width="25.85546875" style="1" bestFit="1" customWidth="1"/>
    <col min="6629" max="6629" width="25.140625" style="1" customWidth="1"/>
    <col min="6630" max="6630" width="33.28515625" style="1" customWidth="1"/>
    <col min="6631" max="6631" width="24.140625" style="1" customWidth="1"/>
    <col min="6632" max="6632" width="27.42578125" style="1" customWidth="1"/>
    <col min="6633" max="6874" width="11.42578125" style="1"/>
    <col min="6875" max="6876" width="9.7109375" style="1" customWidth="1"/>
    <col min="6877" max="6877" width="61" style="1" customWidth="1"/>
    <col min="6878" max="6878" width="18.7109375" style="1" customWidth="1"/>
    <col min="6879" max="6879" width="17.85546875" style="1" customWidth="1"/>
    <col min="6880" max="6883" width="57" style="1" customWidth="1"/>
    <col min="6884" max="6884" width="25.85546875" style="1" bestFit="1" customWidth="1"/>
    <col min="6885" max="6885" width="25.140625" style="1" customWidth="1"/>
    <col min="6886" max="6886" width="33.28515625" style="1" customWidth="1"/>
    <col min="6887" max="6887" width="24.140625" style="1" customWidth="1"/>
    <col min="6888" max="6888" width="27.42578125" style="1" customWidth="1"/>
    <col min="6889" max="7130" width="11.42578125" style="1"/>
    <col min="7131" max="7132" width="9.7109375" style="1" customWidth="1"/>
    <col min="7133" max="7133" width="61" style="1" customWidth="1"/>
    <col min="7134" max="7134" width="18.7109375" style="1" customWidth="1"/>
    <col min="7135" max="7135" width="17.85546875" style="1" customWidth="1"/>
    <col min="7136" max="7139" width="57" style="1" customWidth="1"/>
    <col min="7140" max="7140" width="25.85546875" style="1" bestFit="1" customWidth="1"/>
    <col min="7141" max="7141" width="25.140625" style="1" customWidth="1"/>
    <col min="7142" max="7142" width="33.28515625" style="1" customWidth="1"/>
    <col min="7143" max="7143" width="24.140625" style="1" customWidth="1"/>
    <col min="7144" max="7144" width="27.42578125" style="1" customWidth="1"/>
    <col min="7145" max="7386" width="11.42578125" style="1"/>
    <col min="7387" max="7388" width="9.7109375" style="1" customWidth="1"/>
    <col min="7389" max="7389" width="61" style="1" customWidth="1"/>
    <col min="7390" max="7390" width="18.7109375" style="1" customWidth="1"/>
    <col min="7391" max="7391" width="17.85546875" style="1" customWidth="1"/>
    <col min="7392" max="7395" width="57" style="1" customWidth="1"/>
    <col min="7396" max="7396" width="25.85546875" style="1" bestFit="1" customWidth="1"/>
    <col min="7397" max="7397" width="25.140625" style="1" customWidth="1"/>
    <col min="7398" max="7398" width="33.28515625" style="1" customWidth="1"/>
    <col min="7399" max="7399" width="24.140625" style="1" customWidth="1"/>
    <col min="7400" max="7400" width="27.42578125" style="1" customWidth="1"/>
    <col min="7401" max="7642" width="11.42578125" style="1"/>
    <col min="7643" max="7644" width="9.7109375" style="1" customWidth="1"/>
    <col min="7645" max="7645" width="61" style="1" customWidth="1"/>
    <col min="7646" max="7646" width="18.7109375" style="1" customWidth="1"/>
    <col min="7647" max="7647" width="17.85546875" style="1" customWidth="1"/>
    <col min="7648" max="7651" width="57" style="1" customWidth="1"/>
    <col min="7652" max="7652" width="25.85546875" style="1" bestFit="1" customWidth="1"/>
    <col min="7653" max="7653" width="25.140625" style="1" customWidth="1"/>
    <col min="7654" max="7654" width="33.28515625" style="1" customWidth="1"/>
    <col min="7655" max="7655" width="24.140625" style="1" customWidth="1"/>
    <col min="7656" max="7656" width="27.42578125" style="1" customWidth="1"/>
    <col min="7657" max="7898" width="11.42578125" style="1"/>
    <col min="7899" max="7900" width="9.7109375" style="1" customWidth="1"/>
    <col min="7901" max="7901" width="61" style="1" customWidth="1"/>
    <col min="7902" max="7902" width="18.7109375" style="1" customWidth="1"/>
    <col min="7903" max="7903" width="17.85546875" style="1" customWidth="1"/>
    <col min="7904" max="7907" width="57" style="1" customWidth="1"/>
    <col min="7908" max="7908" width="25.85546875" style="1" bestFit="1" customWidth="1"/>
    <col min="7909" max="7909" width="25.140625" style="1" customWidth="1"/>
    <col min="7910" max="7910" width="33.28515625" style="1" customWidth="1"/>
    <col min="7911" max="7911" width="24.140625" style="1" customWidth="1"/>
    <col min="7912" max="7912" width="27.42578125" style="1" customWidth="1"/>
    <col min="7913" max="8154" width="11.42578125" style="1"/>
    <col min="8155" max="8156" width="9.7109375" style="1" customWidth="1"/>
    <col min="8157" max="8157" width="61" style="1" customWidth="1"/>
    <col min="8158" max="8158" width="18.7109375" style="1" customWidth="1"/>
    <col min="8159" max="8159" width="17.85546875" style="1" customWidth="1"/>
    <col min="8160" max="8163" width="57" style="1" customWidth="1"/>
    <col min="8164" max="8164" width="25.85546875" style="1" bestFit="1" customWidth="1"/>
    <col min="8165" max="8165" width="25.140625" style="1" customWidth="1"/>
    <col min="8166" max="8166" width="33.28515625" style="1" customWidth="1"/>
    <col min="8167" max="8167" width="24.140625" style="1" customWidth="1"/>
    <col min="8168" max="8168" width="27.42578125" style="1" customWidth="1"/>
    <col min="8169" max="8410" width="11.42578125" style="1"/>
    <col min="8411" max="8412" width="9.7109375" style="1" customWidth="1"/>
    <col min="8413" max="8413" width="61" style="1" customWidth="1"/>
    <col min="8414" max="8414" width="18.7109375" style="1" customWidth="1"/>
    <col min="8415" max="8415" width="17.85546875" style="1" customWidth="1"/>
    <col min="8416" max="8419" width="57" style="1" customWidth="1"/>
    <col min="8420" max="8420" width="25.85546875" style="1" bestFit="1" customWidth="1"/>
    <col min="8421" max="8421" width="25.140625" style="1" customWidth="1"/>
    <col min="8422" max="8422" width="33.28515625" style="1" customWidth="1"/>
    <col min="8423" max="8423" width="24.140625" style="1" customWidth="1"/>
    <col min="8424" max="8424" width="27.42578125" style="1" customWidth="1"/>
    <col min="8425" max="8666" width="11.42578125" style="1"/>
    <col min="8667" max="8668" width="9.7109375" style="1" customWidth="1"/>
    <col min="8669" max="8669" width="61" style="1" customWidth="1"/>
    <col min="8670" max="8670" width="18.7109375" style="1" customWidth="1"/>
    <col min="8671" max="8671" width="17.85546875" style="1" customWidth="1"/>
    <col min="8672" max="8675" width="57" style="1" customWidth="1"/>
    <col min="8676" max="8676" width="25.85546875" style="1" bestFit="1" customWidth="1"/>
    <col min="8677" max="8677" width="25.140625" style="1" customWidth="1"/>
    <col min="8678" max="8678" width="33.28515625" style="1" customWidth="1"/>
    <col min="8679" max="8679" width="24.140625" style="1" customWidth="1"/>
    <col min="8680" max="8680" width="27.42578125" style="1" customWidth="1"/>
    <col min="8681" max="8922" width="11.42578125" style="1"/>
    <col min="8923" max="8924" width="9.7109375" style="1" customWidth="1"/>
    <col min="8925" max="8925" width="61" style="1" customWidth="1"/>
    <col min="8926" max="8926" width="18.7109375" style="1" customWidth="1"/>
    <col min="8927" max="8927" width="17.85546875" style="1" customWidth="1"/>
    <col min="8928" max="8931" width="57" style="1" customWidth="1"/>
    <col min="8932" max="8932" width="25.85546875" style="1" bestFit="1" customWidth="1"/>
    <col min="8933" max="8933" width="25.140625" style="1" customWidth="1"/>
    <col min="8934" max="8934" width="33.28515625" style="1" customWidth="1"/>
    <col min="8935" max="8935" width="24.140625" style="1" customWidth="1"/>
    <col min="8936" max="8936" width="27.42578125" style="1" customWidth="1"/>
    <col min="8937" max="9178" width="11.42578125" style="1"/>
    <col min="9179" max="9180" width="9.7109375" style="1" customWidth="1"/>
    <col min="9181" max="9181" width="61" style="1" customWidth="1"/>
    <col min="9182" max="9182" width="18.7109375" style="1" customWidth="1"/>
    <col min="9183" max="9183" width="17.85546875" style="1" customWidth="1"/>
    <col min="9184" max="9187" width="57" style="1" customWidth="1"/>
    <col min="9188" max="9188" width="25.85546875" style="1" bestFit="1" customWidth="1"/>
    <col min="9189" max="9189" width="25.140625" style="1" customWidth="1"/>
    <col min="9190" max="9190" width="33.28515625" style="1" customWidth="1"/>
    <col min="9191" max="9191" width="24.140625" style="1" customWidth="1"/>
    <col min="9192" max="9192" width="27.42578125" style="1" customWidth="1"/>
    <col min="9193" max="9434" width="11.42578125" style="1"/>
    <col min="9435" max="9436" width="9.7109375" style="1" customWidth="1"/>
    <col min="9437" max="9437" width="61" style="1" customWidth="1"/>
    <col min="9438" max="9438" width="18.7109375" style="1" customWidth="1"/>
    <col min="9439" max="9439" width="17.85546875" style="1" customWidth="1"/>
    <col min="9440" max="9443" width="57" style="1" customWidth="1"/>
    <col min="9444" max="9444" width="25.85546875" style="1" bestFit="1" customWidth="1"/>
    <col min="9445" max="9445" width="25.140625" style="1" customWidth="1"/>
    <col min="9446" max="9446" width="33.28515625" style="1" customWidth="1"/>
    <col min="9447" max="9447" width="24.140625" style="1" customWidth="1"/>
    <col min="9448" max="9448" width="27.42578125" style="1" customWidth="1"/>
    <col min="9449" max="9690" width="11.42578125" style="1"/>
    <col min="9691" max="9692" width="9.7109375" style="1" customWidth="1"/>
    <col min="9693" max="9693" width="61" style="1" customWidth="1"/>
    <col min="9694" max="9694" width="18.7109375" style="1" customWidth="1"/>
    <col min="9695" max="9695" width="17.85546875" style="1" customWidth="1"/>
    <col min="9696" max="9699" width="57" style="1" customWidth="1"/>
    <col min="9700" max="9700" width="25.85546875" style="1" bestFit="1" customWidth="1"/>
    <col min="9701" max="9701" width="25.140625" style="1" customWidth="1"/>
    <col min="9702" max="9702" width="33.28515625" style="1" customWidth="1"/>
    <col min="9703" max="9703" width="24.140625" style="1" customWidth="1"/>
    <col min="9704" max="9704" width="27.42578125" style="1" customWidth="1"/>
    <col min="9705" max="9946" width="11.42578125" style="1"/>
    <col min="9947" max="9948" width="9.7109375" style="1" customWidth="1"/>
    <col min="9949" max="9949" width="61" style="1" customWidth="1"/>
    <col min="9950" max="9950" width="18.7109375" style="1" customWidth="1"/>
    <col min="9951" max="9951" width="17.85546875" style="1" customWidth="1"/>
    <col min="9952" max="9955" width="57" style="1" customWidth="1"/>
    <col min="9956" max="9956" width="25.85546875" style="1" bestFit="1" customWidth="1"/>
    <col min="9957" max="9957" width="25.140625" style="1" customWidth="1"/>
    <col min="9958" max="9958" width="33.28515625" style="1" customWidth="1"/>
    <col min="9959" max="9959" width="24.140625" style="1" customWidth="1"/>
    <col min="9960" max="9960" width="27.42578125" style="1" customWidth="1"/>
    <col min="9961" max="10202" width="11.42578125" style="1"/>
    <col min="10203" max="10204" width="9.7109375" style="1" customWidth="1"/>
    <col min="10205" max="10205" width="61" style="1" customWidth="1"/>
    <col min="10206" max="10206" width="18.7109375" style="1" customWidth="1"/>
    <col min="10207" max="10207" width="17.85546875" style="1" customWidth="1"/>
    <col min="10208" max="10211" width="57" style="1" customWidth="1"/>
    <col min="10212" max="10212" width="25.85546875" style="1" bestFit="1" customWidth="1"/>
    <col min="10213" max="10213" width="25.140625" style="1" customWidth="1"/>
    <col min="10214" max="10214" width="33.28515625" style="1" customWidth="1"/>
    <col min="10215" max="10215" width="24.140625" style="1" customWidth="1"/>
    <col min="10216" max="10216" width="27.42578125" style="1" customWidth="1"/>
    <col min="10217" max="10458" width="11.42578125" style="1"/>
    <col min="10459" max="10460" width="9.7109375" style="1" customWidth="1"/>
    <col min="10461" max="10461" width="61" style="1" customWidth="1"/>
    <col min="10462" max="10462" width="18.7109375" style="1" customWidth="1"/>
    <col min="10463" max="10463" width="17.85546875" style="1" customWidth="1"/>
    <col min="10464" max="10467" width="57" style="1" customWidth="1"/>
    <col min="10468" max="10468" width="25.85546875" style="1" bestFit="1" customWidth="1"/>
    <col min="10469" max="10469" width="25.140625" style="1" customWidth="1"/>
    <col min="10470" max="10470" width="33.28515625" style="1" customWidth="1"/>
    <col min="10471" max="10471" width="24.140625" style="1" customWidth="1"/>
    <col min="10472" max="10472" width="27.42578125" style="1" customWidth="1"/>
    <col min="10473" max="10714" width="11.42578125" style="1"/>
    <col min="10715" max="10716" width="9.7109375" style="1" customWidth="1"/>
    <col min="10717" max="10717" width="61" style="1" customWidth="1"/>
    <col min="10718" max="10718" width="18.7109375" style="1" customWidth="1"/>
    <col min="10719" max="10719" width="17.85546875" style="1" customWidth="1"/>
    <col min="10720" max="10723" width="57" style="1" customWidth="1"/>
    <col min="10724" max="10724" width="25.85546875" style="1" bestFit="1" customWidth="1"/>
    <col min="10725" max="10725" width="25.140625" style="1" customWidth="1"/>
    <col min="10726" max="10726" width="33.28515625" style="1" customWidth="1"/>
    <col min="10727" max="10727" width="24.140625" style="1" customWidth="1"/>
    <col min="10728" max="10728" width="27.42578125" style="1" customWidth="1"/>
    <col min="10729" max="10970" width="11.42578125" style="1"/>
    <col min="10971" max="10972" width="9.7109375" style="1" customWidth="1"/>
    <col min="10973" max="10973" width="61" style="1" customWidth="1"/>
    <col min="10974" max="10974" width="18.7109375" style="1" customWidth="1"/>
    <col min="10975" max="10975" width="17.85546875" style="1" customWidth="1"/>
    <col min="10976" max="10979" width="57" style="1" customWidth="1"/>
    <col min="10980" max="10980" width="25.85546875" style="1" bestFit="1" customWidth="1"/>
    <col min="10981" max="10981" width="25.140625" style="1" customWidth="1"/>
    <col min="10982" max="10982" width="33.28515625" style="1" customWidth="1"/>
    <col min="10983" max="10983" width="24.140625" style="1" customWidth="1"/>
    <col min="10984" max="10984" width="27.42578125" style="1" customWidth="1"/>
    <col min="10985" max="11226" width="11.42578125" style="1"/>
    <col min="11227" max="11228" width="9.7109375" style="1" customWidth="1"/>
    <col min="11229" max="11229" width="61" style="1" customWidth="1"/>
    <col min="11230" max="11230" width="18.7109375" style="1" customWidth="1"/>
    <col min="11231" max="11231" width="17.85546875" style="1" customWidth="1"/>
    <col min="11232" max="11235" width="57" style="1" customWidth="1"/>
    <col min="11236" max="11236" width="25.85546875" style="1" bestFit="1" customWidth="1"/>
    <col min="11237" max="11237" width="25.140625" style="1" customWidth="1"/>
    <col min="11238" max="11238" width="33.28515625" style="1" customWidth="1"/>
    <col min="11239" max="11239" width="24.140625" style="1" customWidth="1"/>
    <col min="11240" max="11240" width="27.42578125" style="1" customWidth="1"/>
    <col min="11241" max="11482" width="11.42578125" style="1"/>
    <col min="11483" max="11484" width="9.7109375" style="1" customWidth="1"/>
    <col min="11485" max="11485" width="61" style="1" customWidth="1"/>
    <col min="11486" max="11486" width="18.7109375" style="1" customWidth="1"/>
    <col min="11487" max="11487" width="17.85546875" style="1" customWidth="1"/>
    <col min="11488" max="11491" width="57" style="1" customWidth="1"/>
    <col min="11492" max="11492" width="25.85546875" style="1" bestFit="1" customWidth="1"/>
    <col min="11493" max="11493" width="25.140625" style="1" customWidth="1"/>
    <col min="11494" max="11494" width="33.28515625" style="1" customWidth="1"/>
    <col min="11495" max="11495" width="24.140625" style="1" customWidth="1"/>
    <col min="11496" max="11496" width="27.42578125" style="1" customWidth="1"/>
    <col min="11497" max="11738" width="11.42578125" style="1"/>
    <col min="11739" max="11740" width="9.7109375" style="1" customWidth="1"/>
    <col min="11741" max="11741" width="61" style="1" customWidth="1"/>
    <col min="11742" max="11742" width="18.7109375" style="1" customWidth="1"/>
    <col min="11743" max="11743" width="17.85546875" style="1" customWidth="1"/>
    <col min="11744" max="11747" width="57" style="1" customWidth="1"/>
    <col min="11748" max="11748" width="25.85546875" style="1" bestFit="1" customWidth="1"/>
    <col min="11749" max="11749" width="25.140625" style="1" customWidth="1"/>
    <col min="11750" max="11750" width="33.28515625" style="1" customWidth="1"/>
    <col min="11751" max="11751" width="24.140625" style="1" customWidth="1"/>
    <col min="11752" max="11752" width="27.42578125" style="1" customWidth="1"/>
    <col min="11753" max="11994" width="11.42578125" style="1"/>
    <col min="11995" max="11996" width="9.7109375" style="1" customWidth="1"/>
    <col min="11997" max="11997" width="61" style="1" customWidth="1"/>
    <col min="11998" max="11998" width="18.7109375" style="1" customWidth="1"/>
    <col min="11999" max="11999" width="17.85546875" style="1" customWidth="1"/>
    <col min="12000" max="12003" width="57" style="1" customWidth="1"/>
    <col min="12004" max="12004" width="25.85546875" style="1" bestFit="1" customWidth="1"/>
    <col min="12005" max="12005" width="25.140625" style="1" customWidth="1"/>
    <col min="12006" max="12006" width="33.28515625" style="1" customWidth="1"/>
    <col min="12007" max="12007" width="24.140625" style="1" customWidth="1"/>
    <col min="12008" max="12008" width="27.42578125" style="1" customWidth="1"/>
    <col min="12009" max="12250" width="11.42578125" style="1"/>
    <col min="12251" max="12252" width="9.7109375" style="1" customWidth="1"/>
    <col min="12253" max="12253" width="61" style="1" customWidth="1"/>
    <col min="12254" max="12254" width="18.7109375" style="1" customWidth="1"/>
    <col min="12255" max="12255" width="17.85546875" style="1" customWidth="1"/>
    <col min="12256" max="12259" width="57" style="1" customWidth="1"/>
    <col min="12260" max="12260" width="25.85546875" style="1" bestFit="1" customWidth="1"/>
    <col min="12261" max="12261" width="25.140625" style="1" customWidth="1"/>
    <col min="12262" max="12262" width="33.28515625" style="1" customWidth="1"/>
    <col min="12263" max="12263" width="24.140625" style="1" customWidth="1"/>
    <col min="12264" max="12264" width="27.42578125" style="1" customWidth="1"/>
    <col min="12265" max="12506" width="11.42578125" style="1"/>
    <col min="12507" max="12508" width="9.7109375" style="1" customWidth="1"/>
    <col min="12509" max="12509" width="61" style="1" customWidth="1"/>
    <col min="12510" max="12510" width="18.7109375" style="1" customWidth="1"/>
    <col min="12511" max="12511" width="17.85546875" style="1" customWidth="1"/>
    <col min="12512" max="12515" width="57" style="1" customWidth="1"/>
    <col min="12516" max="12516" width="25.85546875" style="1" bestFit="1" customWidth="1"/>
    <col min="12517" max="12517" width="25.140625" style="1" customWidth="1"/>
    <col min="12518" max="12518" width="33.28515625" style="1" customWidth="1"/>
    <col min="12519" max="12519" width="24.140625" style="1" customWidth="1"/>
    <col min="12520" max="12520" width="27.42578125" style="1" customWidth="1"/>
    <col min="12521" max="12762" width="11.42578125" style="1"/>
    <col min="12763" max="12764" width="9.7109375" style="1" customWidth="1"/>
    <col min="12765" max="12765" width="61" style="1" customWidth="1"/>
    <col min="12766" max="12766" width="18.7109375" style="1" customWidth="1"/>
    <col min="12767" max="12767" width="17.85546875" style="1" customWidth="1"/>
    <col min="12768" max="12771" width="57" style="1" customWidth="1"/>
    <col min="12772" max="12772" width="25.85546875" style="1" bestFit="1" customWidth="1"/>
    <col min="12773" max="12773" width="25.140625" style="1" customWidth="1"/>
    <col min="12774" max="12774" width="33.28515625" style="1" customWidth="1"/>
    <col min="12775" max="12775" width="24.140625" style="1" customWidth="1"/>
    <col min="12776" max="12776" width="27.42578125" style="1" customWidth="1"/>
    <col min="12777" max="13018" width="11.42578125" style="1"/>
    <col min="13019" max="13020" width="9.7109375" style="1" customWidth="1"/>
    <col min="13021" max="13021" width="61" style="1" customWidth="1"/>
    <col min="13022" max="13022" width="18.7109375" style="1" customWidth="1"/>
    <col min="13023" max="13023" width="17.85546875" style="1" customWidth="1"/>
    <col min="13024" max="13027" width="57" style="1" customWidth="1"/>
    <col min="13028" max="13028" width="25.85546875" style="1" bestFit="1" customWidth="1"/>
    <col min="13029" max="13029" width="25.140625" style="1" customWidth="1"/>
    <col min="13030" max="13030" width="33.28515625" style="1" customWidth="1"/>
    <col min="13031" max="13031" width="24.140625" style="1" customWidth="1"/>
    <col min="13032" max="13032" width="27.42578125" style="1" customWidth="1"/>
    <col min="13033" max="13274" width="11.42578125" style="1"/>
    <col min="13275" max="13276" width="9.7109375" style="1" customWidth="1"/>
    <col min="13277" max="13277" width="61" style="1" customWidth="1"/>
    <col min="13278" max="13278" width="18.7109375" style="1" customWidth="1"/>
    <col min="13279" max="13279" width="17.85546875" style="1" customWidth="1"/>
    <col min="13280" max="13283" width="57" style="1" customWidth="1"/>
    <col min="13284" max="13284" width="25.85546875" style="1" bestFit="1" customWidth="1"/>
    <col min="13285" max="13285" width="25.140625" style="1" customWidth="1"/>
    <col min="13286" max="13286" width="33.28515625" style="1" customWidth="1"/>
    <col min="13287" max="13287" width="24.140625" style="1" customWidth="1"/>
    <col min="13288" max="13288" width="27.42578125" style="1" customWidth="1"/>
    <col min="13289" max="13530" width="11.42578125" style="1"/>
    <col min="13531" max="13532" width="9.7109375" style="1" customWidth="1"/>
    <col min="13533" max="13533" width="61" style="1" customWidth="1"/>
    <col min="13534" max="13534" width="18.7109375" style="1" customWidth="1"/>
    <col min="13535" max="13535" width="17.85546875" style="1" customWidth="1"/>
    <col min="13536" max="13539" width="57" style="1" customWidth="1"/>
    <col min="13540" max="13540" width="25.85546875" style="1" bestFit="1" customWidth="1"/>
    <col min="13541" max="13541" width="25.140625" style="1" customWidth="1"/>
    <col min="13542" max="13542" width="33.28515625" style="1" customWidth="1"/>
    <col min="13543" max="13543" width="24.140625" style="1" customWidth="1"/>
    <col min="13544" max="13544" width="27.42578125" style="1" customWidth="1"/>
    <col min="13545" max="13786" width="11.42578125" style="1"/>
    <col min="13787" max="13788" width="9.7109375" style="1" customWidth="1"/>
    <col min="13789" max="13789" width="61" style="1" customWidth="1"/>
    <col min="13790" max="13790" width="18.7109375" style="1" customWidth="1"/>
    <col min="13791" max="13791" width="17.85546875" style="1" customWidth="1"/>
    <col min="13792" max="13795" width="57" style="1" customWidth="1"/>
    <col min="13796" max="13796" width="25.85546875" style="1" bestFit="1" customWidth="1"/>
    <col min="13797" max="13797" width="25.140625" style="1" customWidth="1"/>
    <col min="13798" max="13798" width="33.28515625" style="1" customWidth="1"/>
    <col min="13799" max="13799" width="24.140625" style="1" customWidth="1"/>
    <col min="13800" max="13800" width="27.42578125" style="1" customWidth="1"/>
    <col min="13801" max="14042" width="11.42578125" style="1"/>
    <col min="14043" max="14044" width="9.7109375" style="1" customWidth="1"/>
    <col min="14045" max="14045" width="61" style="1" customWidth="1"/>
    <col min="14046" max="14046" width="18.7109375" style="1" customWidth="1"/>
    <col min="14047" max="14047" width="17.85546875" style="1" customWidth="1"/>
    <col min="14048" max="14051" width="57" style="1" customWidth="1"/>
    <col min="14052" max="14052" width="25.85546875" style="1" bestFit="1" customWidth="1"/>
    <col min="14053" max="14053" width="25.140625" style="1" customWidth="1"/>
    <col min="14054" max="14054" width="33.28515625" style="1" customWidth="1"/>
    <col min="14055" max="14055" width="24.140625" style="1" customWidth="1"/>
    <col min="14056" max="14056" width="27.42578125" style="1" customWidth="1"/>
    <col min="14057" max="14298" width="11.42578125" style="1"/>
    <col min="14299" max="14300" width="9.7109375" style="1" customWidth="1"/>
    <col min="14301" max="14301" width="61" style="1" customWidth="1"/>
    <col min="14302" max="14302" width="18.7109375" style="1" customWidth="1"/>
    <col min="14303" max="14303" width="17.85546875" style="1" customWidth="1"/>
    <col min="14304" max="14307" width="57" style="1" customWidth="1"/>
    <col min="14308" max="14308" width="25.85546875" style="1" bestFit="1" customWidth="1"/>
    <col min="14309" max="14309" width="25.140625" style="1" customWidth="1"/>
    <col min="14310" max="14310" width="33.28515625" style="1" customWidth="1"/>
    <col min="14311" max="14311" width="24.140625" style="1" customWidth="1"/>
    <col min="14312" max="14312" width="27.42578125" style="1" customWidth="1"/>
    <col min="14313" max="14554" width="11.42578125" style="1"/>
    <col min="14555" max="14556" width="9.7109375" style="1" customWidth="1"/>
    <col min="14557" max="14557" width="61" style="1" customWidth="1"/>
    <col min="14558" max="14558" width="18.7109375" style="1" customWidth="1"/>
    <col min="14559" max="14559" width="17.85546875" style="1" customWidth="1"/>
    <col min="14560" max="14563" width="57" style="1" customWidth="1"/>
    <col min="14564" max="14564" width="25.85546875" style="1" bestFit="1" customWidth="1"/>
    <col min="14565" max="14565" width="25.140625" style="1" customWidth="1"/>
    <col min="14566" max="14566" width="33.28515625" style="1" customWidth="1"/>
    <col min="14567" max="14567" width="24.140625" style="1" customWidth="1"/>
    <col min="14568" max="14568" width="27.42578125" style="1" customWidth="1"/>
    <col min="14569" max="14810" width="11.42578125" style="1"/>
    <col min="14811" max="14812" width="9.7109375" style="1" customWidth="1"/>
    <col min="14813" max="14813" width="61" style="1" customWidth="1"/>
    <col min="14814" max="14814" width="18.7109375" style="1" customWidth="1"/>
    <col min="14815" max="14815" width="17.85546875" style="1" customWidth="1"/>
    <col min="14816" max="14819" width="57" style="1" customWidth="1"/>
    <col min="14820" max="14820" width="25.85546875" style="1" bestFit="1" customWidth="1"/>
    <col min="14821" max="14821" width="25.140625" style="1" customWidth="1"/>
    <col min="14822" max="14822" width="33.28515625" style="1" customWidth="1"/>
    <col min="14823" max="14823" width="24.140625" style="1" customWidth="1"/>
    <col min="14824" max="14824" width="27.42578125" style="1" customWidth="1"/>
    <col min="14825" max="15066" width="11.42578125" style="1"/>
    <col min="15067" max="15068" width="9.7109375" style="1" customWidth="1"/>
    <col min="15069" max="15069" width="61" style="1" customWidth="1"/>
    <col min="15070" max="15070" width="18.7109375" style="1" customWidth="1"/>
    <col min="15071" max="15071" width="17.85546875" style="1" customWidth="1"/>
    <col min="15072" max="15075" width="57" style="1" customWidth="1"/>
    <col min="15076" max="15076" width="25.85546875" style="1" bestFit="1" customWidth="1"/>
    <col min="15077" max="15077" width="25.140625" style="1" customWidth="1"/>
    <col min="15078" max="15078" width="33.28515625" style="1" customWidth="1"/>
    <col min="15079" max="15079" width="24.140625" style="1" customWidth="1"/>
    <col min="15080" max="15080" width="27.42578125" style="1" customWidth="1"/>
    <col min="15081" max="15322" width="11.42578125" style="1"/>
    <col min="15323" max="15324" width="9.7109375" style="1" customWidth="1"/>
    <col min="15325" max="15325" width="61" style="1" customWidth="1"/>
    <col min="15326" max="15326" width="18.7109375" style="1" customWidth="1"/>
    <col min="15327" max="15327" width="17.85546875" style="1" customWidth="1"/>
    <col min="15328" max="15331" width="57" style="1" customWidth="1"/>
    <col min="15332" max="15332" width="25.85546875" style="1" bestFit="1" customWidth="1"/>
    <col min="15333" max="15333" width="25.140625" style="1" customWidth="1"/>
    <col min="15334" max="15334" width="33.28515625" style="1" customWidth="1"/>
    <col min="15335" max="15335" width="24.140625" style="1" customWidth="1"/>
    <col min="15336" max="15336" width="27.42578125" style="1" customWidth="1"/>
    <col min="15337" max="15578" width="11.42578125" style="1"/>
    <col min="15579" max="15580" width="9.7109375" style="1" customWidth="1"/>
    <col min="15581" max="15581" width="61" style="1" customWidth="1"/>
    <col min="15582" max="15582" width="18.7109375" style="1" customWidth="1"/>
    <col min="15583" max="15583" width="17.85546875" style="1" customWidth="1"/>
    <col min="15584" max="15587" width="57" style="1" customWidth="1"/>
    <col min="15588" max="15588" width="25.85546875" style="1" bestFit="1" customWidth="1"/>
    <col min="15589" max="15589" width="25.140625" style="1" customWidth="1"/>
    <col min="15590" max="15590" width="33.28515625" style="1" customWidth="1"/>
    <col min="15591" max="15591" width="24.140625" style="1" customWidth="1"/>
    <col min="15592" max="15592" width="27.42578125" style="1" customWidth="1"/>
    <col min="15593" max="15834" width="11.42578125" style="1"/>
    <col min="15835" max="15836" width="9.7109375" style="1" customWidth="1"/>
    <col min="15837" max="15837" width="61" style="1" customWidth="1"/>
    <col min="15838" max="15838" width="18.7109375" style="1" customWidth="1"/>
    <col min="15839" max="15839" width="17.85546875" style="1" customWidth="1"/>
    <col min="15840" max="15843" width="57" style="1" customWidth="1"/>
    <col min="15844" max="15844" width="25.85546875" style="1" bestFit="1" customWidth="1"/>
    <col min="15845" max="15845" width="25.140625" style="1" customWidth="1"/>
    <col min="15846" max="15846" width="33.28515625" style="1" customWidth="1"/>
    <col min="15847" max="15847" width="24.140625" style="1" customWidth="1"/>
    <col min="15848" max="15848" width="27.42578125" style="1" customWidth="1"/>
    <col min="15849" max="16090" width="11.42578125" style="1"/>
    <col min="16091" max="16092" width="9.7109375" style="1" customWidth="1"/>
    <col min="16093" max="16093" width="61" style="1" customWidth="1"/>
    <col min="16094" max="16094" width="18.7109375" style="1" customWidth="1"/>
    <col min="16095" max="16095" width="17.85546875" style="1" customWidth="1"/>
    <col min="16096" max="16099" width="57" style="1" customWidth="1"/>
    <col min="16100" max="16100" width="25.85546875" style="1" bestFit="1" customWidth="1"/>
    <col min="16101" max="16101" width="25.140625" style="1" customWidth="1"/>
    <col min="16102" max="16102" width="33.28515625" style="1" customWidth="1"/>
    <col min="16103" max="16103" width="24.140625" style="1" customWidth="1"/>
    <col min="16104" max="16104" width="27.42578125" style="1" customWidth="1"/>
    <col min="16105" max="16384" width="11.42578125" style="1"/>
  </cols>
  <sheetData>
    <row r="1" spans="1:17" s="76" customFormat="1" x14ac:dyDescent="0.25">
      <c r="B1" s="117" t="s">
        <v>96</v>
      </c>
      <c r="C1" s="117"/>
      <c r="D1" s="117"/>
      <c r="E1" s="117"/>
      <c r="F1" s="117"/>
      <c r="G1" s="117"/>
      <c r="H1" s="117"/>
      <c r="I1" s="117"/>
      <c r="J1" s="117"/>
      <c r="K1" s="117"/>
      <c r="L1" s="117"/>
      <c r="M1" s="77"/>
      <c r="N1" s="14"/>
      <c r="O1" s="15" t="s">
        <v>0</v>
      </c>
      <c r="P1" s="15" t="s">
        <v>1</v>
      </c>
      <c r="Q1" s="15" t="s">
        <v>2</v>
      </c>
    </row>
    <row r="2" spans="1:17" s="76" customFormat="1" x14ac:dyDescent="0.25">
      <c r="B2" s="117" t="s">
        <v>97</v>
      </c>
      <c r="C2" s="117"/>
      <c r="D2" s="117"/>
      <c r="E2" s="117"/>
      <c r="F2" s="117"/>
      <c r="G2" s="117"/>
      <c r="H2" s="117"/>
      <c r="I2" s="117"/>
      <c r="J2" s="117"/>
      <c r="K2" s="117"/>
      <c r="L2" s="117"/>
      <c r="M2" s="77"/>
      <c r="N2" s="14"/>
      <c r="O2" s="15"/>
      <c r="P2" s="15"/>
      <c r="Q2" s="16"/>
    </row>
    <row r="3" spans="1:17" s="76" customFormat="1" x14ac:dyDescent="0.25">
      <c r="B3" s="117" t="s">
        <v>98</v>
      </c>
      <c r="C3" s="117"/>
      <c r="D3" s="117"/>
      <c r="E3" s="117"/>
      <c r="F3" s="117"/>
      <c r="G3" s="117"/>
      <c r="H3" s="117"/>
      <c r="I3" s="117"/>
      <c r="J3" s="117"/>
      <c r="K3" s="117"/>
      <c r="L3" s="117"/>
      <c r="M3" s="77"/>
      <c r="N3" s="14" t="s">
        <v>3</v>
      </c>
      <c r="O3" s="15">
        <v>16</v>
      </c>
      <c r="P3" s="15">
        <v>17</v>
      </c>
      <c r="Q3" s="15">
        <v>17</v>
      </c>
    </row>
    <row r="4" spans="1:17" s="76" customFormat="1" x14ac:dyDescent="0.25">
      <c r="B4" s="117" t="s">
        <v>106</v>
      </c>
      <c r="C4" s="117"/>
      <c r="D4" s="117"/>
      <c r="E4" s="117"/>
      <c r="F4" s="117"/>
      <c r="G4" s="117"/>
      <c r="H4" s="117"/>
      <c r="I4" s="117"/>
      <c r="J4" s="117"/>
      <c r="K4" s="117"/>
      <c r="L4" s="117"/>
      <c r="M4" s="77"/>
      <c r="N4" s="14" t="s">
        <v>4</v>
      </c>
      <c r="O4" s="15">
        <v>30</v>
      </c>
      <c r="P4" s="15">
        <v>31</v>
      </c>
      <c r="Q4" s="15">
        <v>31</v>
      </c>
    </row>
    <row r="5" spans="1:17" x14ac:dyDescent="0.25">
      <c r="B5" s="63"/>
      <c r="C5" s="63"/>
      <c r="D5" s="63"/>
      <c r="E5" s="63"/>
      <c r="F5" s="63"/>
      <c r="G5" s="63"/>
      <c r="H5" s="63"/>
      <c r="I5" s="63"/>
      <c r="J5" s="63"/>
      <c r="K5" s="63"/>
      <c r="L5" s="63"/>
      <c r="M5" s="63"/>
      <c r="N5" s="14" t="s">
        <v>5</v>
      </c>
      <c r="O5" s="15">
        <v>30</v>
      </c>
      <c r="P5" s="15">
        <v>28</v>
      </c>
      <c r="Q5" s="15">
        <v>28</v>
      </c>
    </row>
    <row r="6" spans="1:17" ht="39" customHeight="1" x14ac:dyDescent="0.25">
      <c r="A6" s="51" t="s">
        <v>6</v>
      </c>
      <c r="B6" s="62" t="s">
        <v>7</v>
      </c>
      <c r="C6" s="50"/>
      <c r="D6" s="113" t="s">
        <v>91</v>
      </c>
      <c r="E6" s="113"/>
      <c r="F6" s="113"/>
      <c r="G6" s="113"/>
      <c r="I6" s="30" t="s">
        <v>8</v>
      </c>
      <c r="J6" s="17">
        <f>+P3</f>
        <v>17</v>
      </c>
      <c r="K6" s="30" t="s">
        <v>12</v>
      </c>
      <c r="L6" s="18">
        <f>+P4+P5+P6+P7+P8+P9+P10+P11+P12+P13+P14+P15</f>
        <v>365</v>
      </c>
      <c r="N6" s="14" t="s">
        <v>9</v>
      </c>
      <c r="O6" s="15">
        <v>30</v>
      </c>
      <c r="P6" s="15">
        <v>31</v>
      </c>
      <c r="Q6" s="15">
        <v>31</v>
      </c>
    </row>
    <row r="7" spans="1:17" ht="39" customHeight="1" x14ac:dyDescent="0.25">
      <c r="A7" s="51" t="s">
        <v>10</v>
      </c>
      <c r="B7" s="98" t="s">
        <v>11</v>
      </c>
      <c r="C7" s="50"/>
      <c r="D7" s="113"/>
      <c r="E7" s="113"/>
      <c r="F7" s="113"/>
      <c r="G7" s="113"/>
      <c r="K7" s="63"/>
      <c r="L7" s="63"/>
      <c r="N7" s="14" t="s">
        <v>13</v>
      </c>
      <c r="O7" s="15">
        <v>30</v>
      </c>
      <c r="P7" s="15">
        <v>30</v>
      </c>
      <c r="Q7" s="15">
        <v>30</v>
      </c>
    </row>
    <row r="8" spans="1:17" ht="39" customHeight="1" x14ac:dyDescent="0.25">
      <c r="A8" s="30" t="s">
        <v>14</v>
      </c>
      <c r="B8" s="62">
        <v>4</v>
      </c>
      <c r="C8" s="50"/>
      <c r="D8" s="113"/>
      <c r="E8" s="113"/>
      <c r="F8" s="113"/>
      <c r="G8" s="113"/>
      <c r="I8" s="20" t="s">
        <v>17</v>
      </c>
      <c r="J8" s="18">
        <f>+O3</f>
        <v>16</v>
      </c>
      <c r="K8" s="20" t="s">
        <v>18</v>
      </c>
      <c r="L8" s="18">
        <f>+O4+O5+O6+O7+O8+O9+O10+O11+O12+O13+O14+O15</f>
        <v>360</v>
      </c>
      <c r="M8" s="63"/>
      <c r="N8" s="14" t="s">
        <v>15</v>
      </c>
      <c r="O8" s="15">
        <v>30</v>
      </c>
      <c r="P8" s="15">
        <v>31</v>
      </c>
      <c r="Q8" s="15">
        <v>31</v>
      </c>
    </row>
    <row r="9" spans="1:17" ht="39" customHeight="1" x14ac:dyDescent="0.25">
      <c r="A9" s="30" t="s">
        <v>16</v>
      </c>
      <c r="B9" s="62">
        <v>80</v>
      </c>
      <c r="C9" s="50"/>
      <c r="D9" s="113"/>
      <c r="E9" s="113"/>
      <c r="F9" s="113"/>
      <c r="G9" s="113"/>
      <c r="I9" s="20" t="s">
        <v>20</v>
      </c>
      <c r="J9" s="18">
        <f>+P3</f>
        <v>17</v>
      </c>
      <c r="K9" s="20" t="s">
        <v>21</v>
      </c>
      <c r="L9" s="18">
        <f>+P4+P5+P6+P7+P8+P9+P10+P11+P12+P13+P14+P15</f>
        <v>365</v>
      </c>
      <c r="N9" s="14" t="s">
        <v>19</v>
      </c>
      <c r="O9" s="15">
        <v>30</v>
      </c>
      <c r="P9" s="15">
        <v>30</v>
      </c>
      <c r="Q9" s="15">
        <v>30</v>
      </c>
    </row>
    <row r="10" spans="1:17" ht="39" customHeight="1" x14ac:dyDescent="0.25">
      <c r="A10" s="53"/>
      <c r="B10" s="50"/>
      <c r="D10" s="113" t="s">
        <v>90</v>
      </c>
      <c r="E10" s="113"/>
      <c r="F10" s="113"/>
      <c r="G10" s="113"/>
      <c r="I10" s="54" t="s">
        <v>23</v>
      </c>
      <c r="J10" s="18">
        <f>+Q3</f>
        <v>17</v>
      </c>
      <c r="K10" s="17" t="s">
        <v>24</v>
      </c>
      <c r="L10" s="18">
        <f>+P4+P5+P6+P7+P8+P9+P10+P11+P12+P13+P14+P15</f>
        <v>365</v>
      </c>
      <c r="N10" s="14" t="s">
        <v>22</v>
      </c>
      <c r="O10" s="15">
        <v>30</v>
      </c>
      <c r="P10" s="15">
        <v>31</v>
      </c>
      <c r="Q10" s="15">
        <v>31</v>
      </c>
    </row>
    <row r="11" spans="1:17" x14ac:dyDescent="0.25">
      <c r="B11" s="50"/>
      <c r="C11" s="53"/>
      <c r="N11" s="14" t="s">
        <v>25</v>
      </c>
      <c r="O11" s="15">
        <v>30</v>
      </c>
      <c r="P11" s="15">
        <v>31</v>
      </c>
      <c r="Q11" s="15">
        <v>31</v>
      </c>
    </row>
    <row r="12" spans="1:17" ht="16.5" customHeight="1" x14ac:dyDescent="0.25">
      <c r="B12" s="31"/>
      <c r="C12" s="31"/>
      <c r="D12" s="31"/>
      <c r="E12" s="31"/>
      <c r="F12" s="104" t="s">
        <v>27</v>
      </c>
      <c r="G12" s="104"/>
      <c r="H12" s="104" t="s">
        <v>28</v>
      </c>
      <c r="I12" s="104"/>
      <c r="J12" s="32"/>
      <c r="K12" s="104" t="s">
        <v>109</v>
      </c>
      <c r="L12" s="104"/>
      <c r="M12" s="31"/>
      <c r="N12" s="14" t="s">
        <v>26</v>
      </c>
      <c r="O12" s="15">
        <v>30</v>
      </c>
      <c r="P12" s="15">
        <v>30</v>
      </c>
      <c r="Q12" s="15">
        <v>30</v>
      </c>
    </row>
    <row r="13" spans="1:17" ht="63" x14ac:dyDescent="0.25">
      <c r="A13" s="73" t="s">
        <v>30</v>
      </c>
      <c r="B13" s="73" t="s">
        <v>31</v>
      </c>
      <c r="C13" s="73" t="s">
        <v>32</v>
      </c>
      <c r="D13" s="109" t="s">
        <v>33</v>
      </c>
      <c r="E13" s="109"/>
      <c r="F13" s="73" t="s">
        <v>34</v>
      </c>
      <c r="G13" s="73" t="s">
        <v>35</v>
      </c>
      <c r="H13" s="73" t="s">
        <v>36</v>
      </c>
      <c r="I13" s="73" t="s">
        <v>35</v>
      </c>
      <c r="J13" s="73" t="s">
        <v>37</v>
      </c>
      <c r="K13" s="97" t="s">
        <v>107</v>
      </c>
      <c r="L13" s="97" t="s">
        <v>108</v>
      </c>
      <c r="M13" s="22"/>
      <c r="N13" s="14" t="s">
        <v>29</v>
      </c>
      <c r="O13" s="15">
        <v>30</v>
      </c>
      <c r="P13" s="15">
        <v>31</v>
      </c>
      <c r="Q13" s="15">
        <v>31</v>
      </c>
    </row>
    <row r="14" spans="1:17" x14ac:dyDescent="0.25">
      <c r="A14" s="115" t="s">
        <v>39</v>
      </c>
      <c r="B14" s="67" t="s">
        <v>40</v>
      </c>
      <c r="C14" s="23">
        <v>1</v>
      </c>
      <c r="D14" s="111" t="s">
        <v>86</v>
      </c>
      <c r="E14" s="111"/>
      <c r="F14" s="67">
        <v>4563000</v>
      </c>
      <c r="G14" s="4">
        <f t="shared" ref="G14:G29" si="0">+ROUND(((F14*C14)/30)*$J$8,0)</f>
        <v>2433600</v>
      </c>
      <c r="H14" s="4">
        <v>4699890</v>
      </c>
      <c r="I14" s="4">
        <f t="shared" ref="I14:I29" si="1">+ROUND(((H14*C14)/30)*$L$8,0)</f>
        <v>56398680</v>
      </c>
      <c r="J14" s="4">
        <f>+G14+I14</f>
        <v>58832280</v>
      </c>
      <c r="K14" s="4"/>
      <c r="L14" s="4"/>
      <c r="M14" s="3"/>
      <c r="N14" s="14" t="s">
        <v>38</v>
      </c>
      <c r="O14" s="15">
        <v>30</v>
      </c>
      <c r="P14" s="15">
        <v>30</v>
      </c>
      <c r="Q14" s="15">
        <v>30</v>
      </c>
    </row>
    <row r="15" spans="1:17" x14ac:dyDescent="0.25">
      <c r="A15" s="115"/>
      <c r="B15" s="67" t="s">
        <v>41</v>
      </c>
      <c r="C15" s="23">
        <v>2</v>
      </c>
      <c r="D15" s="111" t="s">
        <v>86</v>
      </c>
      <c r="E15" s="111"/>
      <c r="F15" s="67">
        <v>3911000</v>
      </c>
      <c r="G15" s="4">
        <f t="shared" si="0"/>
        <v>4171733</v>
      </c>
      <c r="H15" s="4">
        <v>4028330</v>
      </c>
      <c r="I15" s="4">
        <f t="shared" si="1"/>
        <v>96679920</v>
      </c>
      <c r="J15" s="4">
        <f t="shared" ref="J15:J37" si="2">+G15+I15</f>
        <v>100851653</v>
      </c>
      <c r="K15" s="4"/>
      <c r="L15" s="4"/>
      <c r="M15" s="3"/>
      <c r="N15" s="14" t="s">
        <v>3</v>
      </c>
      <c r="O15" s="15">
        <v>30</v>
      </c>
      <c r="P15" s="15">
        <v>31</v>
      </c>
      <c r="Q15" s="15">
        <v>31</v>
      </c>
    </row>
    <row r="16" spans="1:17" x14ac:dyDescent="0.25">
      <c r="A16" s="115"/>
      <c r="B16" s="67" t="s">
        <v>42</v>
      </c>
      <c r="C16" s="23">
        <v>2</v>
      </c>
      <c r="D16" s="111" t="s">
        <v>86</v>
      </c>
      <c r="E16" s="111"/>
      <c r="F16" s="67">
        <v>3911000</v>
      </c>
      <c r="G16" s="4">
        <f t="shared" si="0"/>
        <v>4171733</v>
      </c>
      <c r="H16" s="4">
        <v>4028330</v>
      </c>
      <c r="I16" s="4">
        <f t="shared" si="1"/>
        <v>96679920</v>
      </c>
      <c r="J16" s="4">
        <f t="shared" si="2"/>
        <v>100851653</v>
      </c>
      <c r="K16" s="4"/>
      <c r="L16" s="4"/>
      <c r="M16" s="3"/>
      <c r="N16" s="14"/>
      <c r="O16" s="15">
        <f>SUM(O3:O15)</f>
        <v>376</v>
      </c>
      <c r="P16" s="15">
        <f>SUM(P3:P15)</f>
        <v>382</v>
      </c>
      <c r="Q16" s="15">
        <f>SUM(Q3:Q15)</f>
        <v>382</v>
      </c>
    </row>
    <row r="17" spans="1:17" x14ac:dyDescent="0.25">
      <c r="A17" s="115"/>
      <c r="B17" s="67" t="s">
        <v>43</v>
      </c>
      <c r="C17" s="23">
        <v>2</v>
      </c>
      <c r="D17" s="111" t="s">
        <v>86</v>
      </c>
      <c r="E17" s="111"/>
      <c r="F17" s="67">
        <v>3911000</v>
      </c>
      <c r="G17" s="4">
        <f t="shared" si="0"/>
        <v>4171733</v>
      </c>
      <c r="H17" s="4">
        <v>4028330</v>
      </c>
      <c r="I17" s="4">
        <f t="shared" si="1"/>
        <v>96679920</v>
      </c>
      <c r="J17" s="4">
        <f t="shared" si="2"/>
        <v>100851653</v>
      </c>
      <c r="K17" s="4"/>
      <c r="L17" s="4"/>
      <c r="M17" s="3"/>
      <c r="O17" s="1"/>
      <c r="P17" s="1"/>
      <c r="Q17" s="1"/>
    </row>
    <row r="18" spans="1:17" x14ac:dyDescent="0.25">
      <c r="A18" s="115"/>
      <c r="B18" s="67" t="s">
        <v>44</v>
      </c>
      <c r="C18" s="23">
        <v>2</v>
      </c>
      <c r="D18" s="111" t="s">
        <v>86</v>
      </c>
      <c r="E18" s="111"/>
      <c r="F18" s="67">
        <v>3911000</v>
      </c>
      <c r="G18" s="4">
        <f t="shared" si="0"/>
        <v>4171733</v>
      </c>
      <c r="H18" s="4">
        <v>4028330</v>
      </c>
      <c r="I18" s="4">
        <f t="shared" si="1"/>
        <v>96679920</v>
      </c>
      <c r="J18" s="4">
        <f t="shared" si="2"/>
        <v>100851653</v>
      </c>
      <c r="K18" s="4"/>
      <c r="L18" s="4"/>
      <c r="M18" s="3"/>
      <c r="O18" s="1"/>
      <c r="P18" s="1"/>
      <c r="Q18" s="1"/>
    </row>
    <row r="19" spans="1:17" x14ac:dyDescent="0.25">
      <c r="A19" s="115"/>
      <c r="B19" s="67" t="s">
        <v>84</v>
      </c>
      <c r="C19" s="23">
        <v>2</v>
      </c>
      <c r="D19" s="111" t="s">
        <v>86</v>
      </c>
      <c r="E19" s="111"/>
      <c r="F19" s="67">
        <v>3911000</v>
      </c>
      <c r="G19" s="4">
        <f t="shared" si="0"/>
        <v>4171733</v>
      </c>
      <c r="H19" s="4">
        <v>4028330</v>
      </c>
      <c r="I19" s="4">
        <f t="shared" si="1"/>
        <v>96679920</v>
      </c>
      <c r="J19" s="4">
        <f t="shared" si="2"/>
        <v>100851653</v>
      </c>
      <c r="K19" s="4"/>
      <c r="L19" s="4"/>
      <c r="M19" s="3"/>
      <c r="O19" s="1"/>
      <c r="P19" s="1"/>
      <c r="Q19" s="1"/>
    </row>
    <row r="20" spans="1:17" x14ac:dyDescent="0.25">
      <c r="A20" s="115"/>
      <c r="B20" s="67" t="s">
        <v>85</v>
      </c>
      <c r="C20" s="23">
        <v>2</v>
      </c>
      <c r="D20" s="111" t="s">
        <v>86</v>
      </c>
      <c r="E20" s="111"/>
      <c r="F20" s="67">
        <v>3911000</v>
      </c>
      <c r="G20" s="4">
        <f t="shared" si="0"/>
        <v>4171733</v>
      </c>
      <c r="H20" s="4">
        <v>4028330</v>
      </c>
      <c r="I20" s="4">
        <f t="shared" si="1"/>
        <v>96679920</v>
      </c>
      <c r="J20" s="4">
        <f t="shared" si="2"/>
        <v>100851653</v>
      </c>
      <c r="K20" s="4"/>
      <c r="L20" s="4"/>
      <c r="M20" s="3"/>
      <c r="O20" s="1"/>
      <c r="P20" s="1"/>
      <c r="Q20" s="1"/>
    </row>
    <row r="21" spans="1:17" x14ac:dyDescent="0.25">
      <c r="A21" s="115"/>
      <c r="B21" s="67" t="s">
        <v>46</v>
      </c>
      <c r="C21" s="23">
        <v>2</v>
      </c>
      <c r="D21" s="111" t="s">
        <v>86</v>
      </c>
      <c r="E21" s="111"/>
      <c r="F21" s="67">
        <v>3911000</v>
      </c>
      <c r="G21" s="4">
        <f t="shared" si="0"/>
        <v>4171733</v>
      </c>
      <c r="H21" s="4">
        <v>4028330</v>
      </c>
      <c r="I21" s="4">
        <f t="shared" si="1"/>
        <v>96679920</v>
      </c>
      <c r="J21" s="4">
        <f t="shared" si="2"/>
        <v>100851653</v>
      </c>
      <c r="K21" s="4"/>
      <c r="L21" s="4"/>
      <c r="M21" s="3"/>
      <c r="N21" s="14"/>
      <c r="O21" s="14"/>
      <c r="P21" s="14"/>
      <c r="Q21" s="14"/>
    </row>
    <row r="22" spans="1:17" x14ac:dyDescent="0.25">
      <c r="A22" s="115"/>
      <c r="B22" s="67" t="s">
        <v>47</v>
      </c>
      <c r="C22" s="23">
        <v>1</v>
      </c>
      <c r="D22" s="111" t="s">
        <v>86</v>
      </c>
      <c r="E22" s="111"/>
      <c r="F22" s="67">
        <v>3911000</v>
      </c>
      <c r="G22" s="4">
        <f t="shared" si="0"/>
        <v>2085867</v>
      </c>
      <c r="H22" s="4">
        <v>4028330</v>
      </c>
      <c r="I22" s="4">
        <f t="shared" si="1"/>
        <v>48339960</v>
      </c>
      <c r="J22" s="4">
        <f t="shared" si="2"/>
        <v>50425827</v>
      </c>
      <c r="K22" s="4"/>
      <c r="L22" s="4"/>
      <c r="M22" s="3"/>
      <c r="O22" s="1"/>
      <c r="P22" s="1"/>
      <c r="Q22" s="1"/>
    </row>
    <row r="23" spans="1:17" x14ac:dyDescent="0.25">
      <c r="A23" s="115"/>
      <c r="B23" s="67" t="s">
        <v>48</v>
      </c>
      <c r="C23" s="23">
        <v>1</v>
      </c>
      <c r="D23" s="111" t="s">
        <v>86</v>
      </c>
      <c r="E23" s="111"/>
      <c r="F23" s="67">
        <v>2174000</v>
      </c>
      <c r="G23" s="4">
        <f t="shared" si="0"/>
        <v>1159467</v>
      </c>
      <c r="H23" s="4">
        <v>2239220</v>
      </c>
      <c r="I23" s="4">
        <f t="shared" si="1"/>
        <v>26870640</v>
      </c>
      <c r="J23" s="4">
        <f t="shared" si="2"/>
        <v>28030107</v>
      </c>
      <c r="K23" s="4"/>
      <c r="L23" s="4"/>
      <c r="M23" s="3"/>
      <c r="N23" s="2"/>
      <c r="P23" s="6"/>
    </row>
    <row r="24" spans="1:17" x14ac:dyDescent="0.25">
      <c r="A24" s="115"/>
      <c r="B24" s="67" t="s">
        <v>49</v>
      </c>
      <c r="C24" s="23">
        <v>2</v>
      </c>
      <c r="D24" s="111" t="s">
        <v>86</v>
      </c>
      <c r="E24" s="111"/>
      <c r="F24" s="67">
        <v>2174000</v>
      </c>
      <c r="G24" s="4">
        <f t="shared" si="0"/>
        <v>2318933</v>
      </c>
      <c r="H24" s="4">
        <v>2239220</v>
      </c>
      <c r="I24" s="4">
        <f t="shared" si="1"/>
        <v>53741280</v>
      </c>
      <c r="J24" s="4">
        <f t="shared" si="2"/>
        <v>56060213</v>
      </c>
      <c r="K24" s="4"/>
      <c r="L24" s="4"/>
      <c r="M24" s="3"/>
      <c r="N24" s="2"/>
      <c r="P24" s="6"/>
    </row>
    <row r="25" spans="1:17" x14ac:dyDescent="0.25">
      <c r="A25" s="115"/>
      <c r="B25" s="67" t="s">
        <v>50</v>
      </c>
      <c r="C25" s="23">
        <v>36</v>
      </c>
      <c r="D25" s="111" t="s">
        <v>86</v>
      </c>
      <c r="E25" s="111"/>
      <c r="F25" s="67">
        <v>2206000</v>
      </c>
      <c r="G25" s="4">
        <f t="shared" si="0"/>
        <v>42355200</v>
      </c>
      <c r="H25" s="4">
        <v>2272180</v>
      </c>
      <c r="I25" s="4">
        <f t="shared" si="1"/>
        <v>981581760</v>
      </c>
      <c r="J25" s="4">
        <f t="shared" si="2"/>
        <v>1023936960</v>
      </c>
      <c r="K25" s="4"/>
      <c r="L25" s="4"/>
      <c r="M25" s="3"/>
      <c r="N25" s="2"/>
      <c r="P25" s="6"/>
    </row>
    <row r="26" spans="1:17" x14ac:dyDescent="0.25">
      <c r="A26" s="115"/>
      <c r="B26" s="67" t="s">
        <v>51</v>
      </c>
      <c r="C26" s="23">
        <v>1</v>
      </c>
      <c r="D26" s="111" t="s">
        <v>86</v>
      </c>
      <c r="E26" s="111"/>
      <c r="F26" s="67">
        <v>2174000</v>
      </c>
      <c r="G26" s="4">
        <f t="shared" si="0"/>
        <v>1159467</v>
      </c>
      <c r="H26" s="4">
        <v>2239220</v>
      </c>
      <c r="I26" s="4">
        <f t="shared" si="1"/>
        <v>26870640</v>
      </c>
      <c r="J26" s="4">
        <f t="shared" si="2"/>
        <v>28030107</v>
      </c>
      <c r="K26" s="4"/>
      <c r="L26" s="4"/>
      <c r="M26" s="3"/>
      <c r="N26" s="2"/>
      <c r="P26" s="6"/>
    </row>
    <row r="27" spans="1:17" x14ac:dyDescent="0.25">
      <c r="A27" s="115"/>
      <c r="B27" s="67" t="s">
        <v>52</v>
      </c>
      <c r="C27" s="23">
        <v>1</v>
      </c>
      <c r="D27" s="111" t="s">
        <v>86</v>
      </c>
      <c r="E27" s="111"/>
      <c r="F27" s="67">
        <v>2174000</v>
      </c>
      <c r="G27" s="4">
        <f t="shared" si="0"/>
        <v>1159467</v>
      </c>
      <c r="H27" s="4">
        <v>2239220</v>
      </c>
      <c r="I27" s="4">
        <f t="shared" si="1"/>
        <v>26870640</v>
      </c>
      <c r="J27" s="4">
        <f t="shared" si="2"/>
        <v>28030107</v>
      </c>
      <c r="K27" s="4"/>
      <c r="L27" s="4"/>
      <c r="M27" s="3"/>
      <c r="N27" s="2"/>
      <c r="P27" s="6"/>
    </row>
    <row r="28" spans="1:17" x14ac:dyDescent="0.25">
      <c r="A28" s="115"/>
      <c r="B28" s="67" t="s">
        <v>53</v>
      </c>
      <c r="C28" s="23">
        <v>3</v>
      </c>
      <c r="D28" s="111" t="s">
        <v>86</v>
      </c>
      <c r="E28" s="111"/>
      <c r="F28" s="67">
        <v>1850000</v>
      </c>
      <c r="G28" s="4">
        <f t="shared" si="0"/>
        <v>2960000</v>
      </c>
      <c r="H28" s="4">
        <v>1905500</v>
      </c>
      <c r="I28" s="4">
        <f t="shared" si="1"/>
        <v>68598000</v>
      </c>
      <c r="J28" s="4">
        <f t="shared" si="2"/>
        <v>71558000</v>
      </c>
      <c r="K28" s="4"/>
      <c r="L28" s="4"/>
      <c r="M28" s="3"/>
      <c r="N28" s="2"/>
      <c r="P28" s="6"/>
    </row>
    <row r="29" spans="1:17" x14ac:dyDescent="0.25">
      <c r="A29" s="115"/>
      <c r="B29" s="67" t="s">
        <v>54</v>
      </c>
      <c r="C29" s="23">
        <v>4</v>
      </c>
      <c r="D29" s="111" t="s">
        <v>86</v>
      </c>
      <c r="E29" s="111"/>
      <c r="F29" s="67">
        <v>1850000</v>
      </c>
      <c r="G29" s="4">
        <f t="shared" si="0"/>
        <v>3946667</v>
      </c>
      <c r="H29" s="4">
        <v>1905500</v>
      </c>
      <c r="I29" s="4">
        <f t="shared" si="1"/>
        <v>91464000</v>
      </c>
      <c r="J29" s="4">
        <f t="shared" si="2"/>
        <v>95410667</v>
      </c>
      <c r="K29" s="4"/>
      <c r="L29" s="4"/>
      <c r="M29" s="3"/>
      <c r="N29" s="2"/>
      <c r="P29" s="6"/>
    </row>
    <row r="30" spans="1:17" x14ac:dyDescent="0.25">
      <c r="A30" s="115"/>
      <c r="B30" s="112" t="s">
        <v>92</v>
      </c>
      <c r="C30" s="112"/>
      <c r="D30" s="65" t="s">
        <v>86</v>
      </c>
      <c r="E30" s="65" t="s">
        <v>101</v>
      </c>
      <c r="F30" s="67">
        <v>434051</v>
      </c>
      <c r="G30" s="4">
        <f>+ROUND(((F30*$B$9)/30)*$J$8,0)</f>
        <v>18519509</v>
      </c>
      <c r="H30" s="4">
        <v>434051</v>
      </c>
      <c r="I30" s="4">
        <f>+ROUND(((H30*$B$9)/30)*$L$8,0)</f>
        <v>416688960</v>
      </c>
      <c r="J30" s="4">
        <f t="shared" si="2"/>
        <v>435208469</v>
      </c>
      <c r="K30" s="49"/>
      <c r="L30" s="49"/>
      <c r="M30" s="3"/>
      <c r="N30" s="2"/>
      <c r="P30" s="6"/>
    </row>
    <row r="31" spans="1:17" ht="32.25" customHeight="1" x14ac:dyDescent="0.25">
      <c r="A31" s="115"/>
      <c r="B31" s="112" t="s">
        <v>117</v>
      </c>
      <c r="C31" s="112"/>
      <c r="D31" s="65" t="s">
        <v>86</v>
      </c>
      <c r="E31" s="65" t="s">
        <v>56</v>
      </c>
      <c r="F31" s="67">
        <v>2946906</v>
      </c>
      <c r="G31" s="4">
        <f t="shared" ref="G31:G37" si="3">+ROUND((F31/30)*$J$8,0)</f>
        <v>1571683</v>
      </c>
      <c r="H31" s="4">
        <v>2946906</v>
      </c>
      <c r="I31" s="4">
        <f t="shared" ref="I31:I37" si="4">+ROUND((H31/30)*$L$8,0)</f>
        <v>35362872</v>
      </c>
      <c r="J31" s="4">
        <f t="shared" si="2"/>
        <v>36934555</v>
      </c>
      <c r="K31" s="49"/>
      <c r="L31" s="49"/>
      <c r="M31" s="3"/>
      <c r="N31" s="2"/>
      <c r="P31" s="6"/>
    </row>
    <row r="32" spans="1:17" ht="32.25" customHeight="1" x14ac:dyDescent="0.25">
      <c r="A32" s="115"/>
      <c r="B32" s="112" t="s">
        <v>93</v>
      </c>
      <c r="C32" s="112"/>
      <c r="D32" s="65" t="s">
        <v>86</v>
      </c>
      <c r="E32" s="65" t="s">
        <v>56</v>
      </c>
      <c r="F32" s="67">
        <v>169864</v>
      </c>
      <c r="G32" s="4">
        <f t="shared" si="3"/>
        <v>90594</v>
      </c>
      <c r="H32" s="4">
        <v>169864</v>
      </c>
      <c r="I32" s="4">
        <f t="shared" si="4"/>
        <v>2038368</v>
      </c>
      <c r="J32" s="4">
        <f t="shared" si="2"/>
        <v>2128962</v>
      </c>
      <c r="K32" s="49"/>
      <c r="L32" s="49"/>
      <c r="M32" s="3"/>
      <c r="N32" s="2"/>
      <c r="P32" s="6"/>
    </row>
    <row r="33" spans="1:16" x14ac:dyDescent="0.25">
      <c r="A33" s="115"/>
      <c r="B33" s="112" t="s">
        <v>58</v>
      </c>
      <c r="C33" s="112"/>
      <c r="D33" s="65" t="s">
        <v>86</v>
      </c>
      <c r="E33" s="65" t="s">
        <v>56</v>
      </c>
      <c r="F33" s="67">
        <v>12473878</v>
      </c>
      <c r="G33" s="4">
        <f t="shared" si="3"/>
        <v>6652735</v>
      </c>
      <c r="H33" s="4">
        <v>12473878</v>
      </c>
      <c r="I33" s="4">
        <f t="shared" si="4"/>
        <v>149686536</v>
      </c>
      <c r="J33" s="4">
        <f t="shared" si="2"/>
        <v>156339271</v>
      </c>
      <c r="K33" s="49"/>
      <c r="L33" s="49"/>
      <c r="M33" s="3"/>
      <c r="N33" s="2"/>
      <c r="P33" s="6"/>
    </row>
    <row r="34" spans="1:16" ht="30.75" customHeight="1" x14ac:dyDescent="0.25">
      <c r="A34" s="115"/>
      <c r="B34" s="112" t="s">
        <v>112</v>
      </c>
      <c r="C34" s="112"/>
      <c r="D34" s="65" t="s">
        <v>86</v>
      </c>
      <c r="E34" s="65" t="s">
        <v>56</v>
      </c>
      <c r="F34" s="67">
        <v>6990540</v>
      </c>
      <c r="G34" s="4">
        <f t="shared" si="3"/>
        <v>3728288</v>
      </c>
      <c r="H34" s="4">
        <v>6990540</v>
      </c>
      <c r="I34" s="4">
        <f t="shared" si="4"/>
        <v>83886480</v>
      </c>
      <c r="J34" s="4">
        <f t="shared" si="2"/>
        <v>87614768</v>
      </c>
      <c r="K34" s="49"/>
      <c r="L34" s="49"/>
      <c r="M34" s="3"/>
      <c r="N34" s="2"/>
      <c r="P34" s="6"/>
    </row>
    <row r="35" spans="1:16" x14ac:dyDescent="0.25">
      <c r="A35" s="115"/>
      <c r="B35" s="112" t="s">
        <v>59</v>
      </c>
      <c r="C35" s="112"/>
      <c r="D35" s="65" t="s">
        <v>86</v>
      </c>
      <c r="E35" s="65" t="s">
        <v>56</v>
      </c>
      <c r="F35" s="67">
        <v>17492056</v>
      </c>
      <c r="G35" s="4">
        <f t="shared" si="3"/>
        <v>9329097</v>
      </c>
      <c r="H35" s="4">
        <v>17492056</v>
      </c>
      <c r="I35" s="4">
        <f t="shared" si="4"/>
        <v>209904672</v>
      </c>
      <c r="J35" s="4">
        <f t="shared" si="2"/>
        <v>219233769</v>
      </c>
      <c r="K35" s="49"/>
      <c r="L35" s="49"/>
      <c r="M35" s="3"/>
      <c r="N35" s="2"/>
      <c r="P35" s="6"/>
    </row>
    <row r="36" spans="1:16" x14ac:dyDescent="0.25">
      <c r="A36" s="115"/>
      <c r="B36" s="120" t="s">
        <v>60</v>
      </c>
      <c r="C36" s="120"/>
      <c r="D36" s="65" t="s">
        <v>86</v>
      </c>
      <c r="E36" s="65" t="s">
        <v>56</v>
      </c>
      <c r="F36" s="67">
        <v>9504000</v>
      </c>
      <c r="G36" s="4">
        <f t="shared" si="3"/>
        <v>5068800</v>
      </c>
      <c r="H36" s="4">
        <v>10454400</v>
      </c>
      <c r="I36" s="4">
        <f t="shared" si="4"/>
        <v>125452800</v>
      </c>
      <c r="J36" s="4">
        <f t="shared" si="2"/>
        <v>130521600</v>
      </c>
      <c r="K36" s="4"/>
      <c r="L36" s="4"/>
      <c r="M36" s="3"/>
      <c r="N36" s="2"/>
      <c r="P36" s="6"/>
    </row>
    <row r="37" spans="1:16" x14ac:dyDescent="0.25">
      <c r="A37" s="115"/>
      <c r="B37" s="120" t="s">
        <v>61</v>
      </c>
      <c r="C37" s="120"/>
      <c r="D37" s="65" t="s">
        <v>86</v>
      </c>
      <c r="E37" s="65" t="s">
        <v>56</v>
      </c>
      <c r="F37" s="67">
        <v>1755383</v>
      </c>
      <c r="G37" s="4">
        <f t="shared" si="3"/>
        <v>936204</v>
      </c>
      <c r="H37" s="4">
        <v>1755383</v>
      </c>
      <c r="I37" s="4">
        <f t="shared" si="4"/>
        <v>21064596</v>
      </c>
      <c r="J37" s="4">
        <f t="shared" si="2"/>
        <v>22000800</v>
      </c>
      <c r="K37" s="49"/>
      <c r="L37" s="49"/>
      <c r="M37" s="3"/>
      <c r="N37" s="2"/>
      <c r="P37" s="6"/>
    </row>
    <row r="38" spans="1:16" x14ac:dyDescent="0.25">
      <c r="A38" s="115"/>
      <c r="B38" s="122" t="s">
        <v>62</v>
      </c>
      <c r="C38" s="122"/>
      <c r="D38" s="122"/>
      <c r="E38" s="122"/>
      <c r="F38" s="75">
        <f>SUM(F14:F37)</f>
        <v>102219678</v>
      </c>
      <c r="G38" s="75">
        <f t="shared" ref="G38:J38" si="5">SUM(G14:G37)</f>
        <v>134677709</v>
      </c>
      <c r="H38" s="75">
        <f t="shared" si="5"/>
        <v>104683668</v>
      </c>
      <c r="I38" s="75">
        <f t="shared" si="5"/>
        <v>3101580324</v>
      </c>
      <c r="J38" s="75">
        <f t="shared" si="5"/>
        <v>3236258033</v>
      </c>
      <c r="K38" s="75">
        <f>SUM(K14:K37)</f>
        <v>0</v>
      </c>
      <c r="L38" s="75">
        <f>SUM(L14:L37)</f>
        <v>0</v>
      </c>
      <c r="M38" s="3"/>
      <c r="N38" s="2"/>
      <c r="P38" s="6"/>
    </row>
    <row r="39" spans="1:16" ht="31.5" x14ac:dyDescent="0.25">
      <c r="A39" s="115" t="s">
        <v>63</v>
      </c>
      <c r="B39" s="116" t="s">
        <v>64</v>
      </c>
      <c r="C39" s="116"/>
      <c r="D39" s="10" t="s">
        <v>65</v>
      </c>
      <c r="E39" s="10" t="s">
        <v>105</v>
      </c>
      <c r="F39" s="67">
        <v>1665920</v>
      </c>
      <c r="G39" s="4">
        <f>+ROUND(F39*$J$9,0)</f>
        <v>28320640</v>
      </c>
      <c r="H39" s="4">
        <v>1665920</v>
      </c>
      <c r="I39" s="4">
        <f>+ROUND(H39*$L$9,0)</f>
        <v>608060800</v>
      </c>
      <c r="J39" s="4">
        <f>+G39+I39</f>
        <v>636381440</v>
      </c>
      <c r="K39" s="49"/>
      <c r="L39" s="49"/>
      <c r="M39" s="3"/>
      <c r="N39" s="2"/>
      <c r="P39" s="6"/>
    </row>
    <row r="40" spans="1:16" ht="31.5" x14ac:dyDescent="0.25">
      <c r="A40" s="115"/>
      <c r="B40" s="116" t="s">
        <v>94</v>
      </c>
      <c r="C40" s="116"/>
      <c r="D40" s="10" t="s">
        <v>86</v>
      </c>
      <c r="E40" s="10" t="s">
        <v>87</v>
      </c>
      <c r="F40" s="67">
        <v>7878400</v>
      </c>
      <c r="G40" s="4">
        <f>+ROUND((F40/30)*$J$9,0)</f>
        <v>4464427</v>
      </c>
      <c r="H40" s="67">
        <v>7878400</v>
      </c>
      <c r="I40" s="4">
        <f>+ROUND((H40/30)*$L$9,0)</f>
        <v>95853867</v>
      </c>
      <c r="J40" s="4">
        <f>+G40+I40</f>
        <v>100318294</v>
      </c>
      <c r="K40" s="49"/>
      <c r="L40" s="49"/>
      <c r="M40" s="3"/>
      <c r="N40" s="2"/>
      <c r="P40" s="6"/>
    </row>
    <row r="41" spans="1:16" ht="31.5" x14ac:dyDescent="0.25">
      <c r="A41" s="115"/>
      <c r="B41" s="107" t="s">
        <v>113</v>
      </c>
      <c r="C41" s="108"/>
      <c r="D41" s="10" t="s">
        <v>86</v>
      </c>
      <c r="E41" s="10" t="s">
        <v>87</v>
      </c>
      <c r="F41" s="36">
        <v>9348760</v>
      </c>
      <c r="G41" s="4">
        <f>+ROUND((F41/30)*$J$10,0)</f>
        <v>5297631</v>
      </c>
      <c r="H41" s="36">
        <v>9348760</v>
      </c>
      <c r="I41" s="4">
        <f>+ROUND((H41/30)*$L$10,0)</f>
        <v>113743247</v>
      </c>
      <c r="J41" s="4">
        <f>+G41+I41</f>
        <v>119040878</v>
      </c>
      <c r="K41" s="49"/>
      <c r="L41" s="49"/>
      <c r="M41" s="3"/>
      <c r="N41" s="2"/>
      <c r="P41" s="6"/>
    </row>
    <row r="42" spans="1:16" x14ac:dyDescent="0.25">
      <c r="A42" s="115"/>
      <c r="B42" s="122" t="s">
        <v>67</v>
      </c>
      <c r="C42" s="122"/>
      <c r="D42" s="122"/>
      <c r="E42" s="122"/>
      <c r="F42" s="46">
        <f>SUM(F39:F41)</f>
        <v>18893080</v>
      </c>
      <c r="G42" s="46">
        <f>SUM(G39:G41)</f>
        <v>38082698</v>
      </c>
      <c r="H42" s="46">
        <f>SUM(H39:H41)</f>
        <v>18893080</v>
      </c>
      <c r="I42" s="46">
        <f>SUM(I39:I41)</f>
        <v>817657914</v>
      </c>
      <c r="J42" s="46">
        <f>SUM(J39:J41)</f>
        <v>855740612</v>
      </c>
      <c r="K42" s="46">
        <f t="shared" ref="K42:L42" si="6">SUM(K39:K41)</f>
        <v>0</v>
      </c>
      <c r="L42" s="46">
        <f t="shared" si="6"/>
        <v>0</v>
      </c>
      <c r="M42" s="27"/>
      <c r="N42" s="2"/>
      <c r="P42" s="6"/>
    </row>
    <row r="43" spans="1:16" ht="31.5" x14ac:dyDescent="0.25">
      <c r="A43" s="115" t="s">
        <v>68</v>
      </c>
      <c r="B43" s="47" t="s">
        <v>69</v>
      </c>
      <c r="C43" s="28">
        <v>59</v>
      </c>
      <c r="D43" s="10" t="s">
        <v>65</v>
      </c>
      <c r="E43" s="10" t="s">
        <v>104</v>
      </c>
      <c r="F43" s="29">
        <v>4046</v>
      </c>
      <c r="G43" s="4">
        <f>+ROUND(F43*C43*J9,0)</f>
        <v>4058138</v>
      </c>
      <c r="H43" s="29">
        <v>4046</v>
      </c>
      <c r="I43" s="4">
        <f>+ROUND(H43*C43*L9,0)</f>
        <v>87130610</v>
      </c>
      <c r="J43" s="4">
        <f>+G43+I43</f>
        <v>91188748</v>
      </c>
      <c r="K43" s="4"/>
      <c r="L43" s="4"/>
      <c r="M43" s="3"/>
      <c r="N43" s="2"/>
    </row>
    <row r="44" spans="1:16" x14ac:dyDescent="0.25">
      <c r="A44" s="115"/>
      <c r="B44" s="107" t="s">
        <v>70</v>
      </c>
      <c r="C44" s="108"/>
      <c r="D44" s="10" t="s">
        <v>88</v>
      </c>
      <c r="E44" s="10" t="s">
        <v>71</v>
      </c>
      <c r="F44" s="38">
        <v>7391440</v>
      </c>
      <c r="G44" s="4">
        <f>+ROUND((F44/30)*$J$10,0)</f>
        <v>4188483</v>
      </c>
      <c r="H44" s="38">
        <v>7391440</v>
      </c>
      <c r="I44" s="4">
        <f>+ROUND((H44/30)*$L$10,0)</f>
        <v>89929187</v>
      </c>
      <c r="J44" s="4">
        <f t="shared" ref="J44:J53" si="7">+G44+I44</f>
        <v>94117670</v>
      </c>
      <c r="K44" s="4"/>
      <c r="L44" s="4"/>
      <c r="M44" s="3"/>
      <c r="N44" s="37"/>
      <c r="O44" s="8"/>
    </row>
    <row r="45" spans="1:16" ht="31.5" x14ac:dyDescent="0.25">
      <c r="A45" s="115"/>
      <c r="B45" s="47" t="s">
        <v>72</v>
      </c>
      <c r="C45" s="28">
        <v>1</v>
      </c>
      <c r="D45" s="17" t="s">
        <v>73</v>
      </c>
      <c r="E45" s="17" t="s">
        <v>74</v>
      </c>
      <c r="F45" s="29">
        <v>248737</v>
      </c>
      <c r="G45" s="4">
        <f>+ROUND(F45*C45,0)</f>
        <v>248737</v>
      </c>
      <c r="H45" s="4"/>
      <c r="I45" s="4"/>
      <c r="J45" s="4">
        <f t="shared" si="7"/>
        <v>248737</v>
      </c>
      <c r="K45" s="4"/>
      <c r="L45" s="4"/>
      <c r="M45" s="3"/>
      <c r="N45" s="2"/>
    </row>
    <row r="46" spans="1:16" ht="31.5" x14ac:dyDescent="0.25">
      <c r="A46" s="115"/>
      <c r="B46" s="48" t="s">
        <v>75</v>
      </c>
      <c r="C46" s="28">
        <v>1</v>
      </c>
      <c r="D46" s="17" t="s">
        <v>73</v>
      </c>
      <c r="E46" s="17" t="s">
        <v>74</v>
      </c>
      <c r="F46" s="11"/>
      <c r="G46" s="11"/>
      <c r="H46" s="29">
        <v>1079191</v>
      </c>
      <c r="I46" s="4">
        <f>ROUND(C46*H46,0)</f>
        <v>1079191</v>
      </c>
      <c r="J46" s="4">
        <f t="shared" si="7"/>
        <v>1079191</v>
      </c>
      <c r="K46" s="4"/>
      <c r="L46" s="4"/>
      <c r="M46" s="3"/>
      <c r="N46" s="2"/>
    </row>
    <row r="47" spans="1:16" ht="31.5" x14ac:dyDescent="0.25">
      <c r="A47" s="115"/>
      <c r="B47" s="47" t="s">
        <v>114</v>
      </c>
      <c r="C47" s="28">
        <v>1</v>
      </c>
      <c r="D47" s="17" t="s">
        <v>73</v>
      </c>
      <c r="E47" s="17" t="s">
        <v>74</v>
      </c>
      <c r="F47" s="67">
        <v>6963280</v>
      </c>
      <c r="G47" s="4">
        <f>+ROUND(F47*C47,0)</f>
        <v>6963280</v>
      </c>
      <c r="H47" s="4"/>
      <c r="I47" s="4"/>
      <c r="J47" s="4">
        <f t="shared" si="7"/>
        <v>6963280</v>
      </c>
      <c r="K47" s="4"/>
      <c r="L47" s="4"/>
      <c r="M47" s="3"/>
      <c r="N47" s="2"/>
    </row>
    <row r="48" spans="1:16" ht="31.5" x14ac:dyDescent="0.25">
      <c r="A48" s="115"/>
      <c r="B48" s="47" t="s">
        <v>95</v>
      </c>
      <c r="C48" s="28">
        <v>1</v>
      </c>
      <c r="D48" s="17" t="s">
        <v>73</v>
      </c>
      <c r="E48" s="17" t="s">
        <v>74</v>
      </c>
      <c r="F48" s="11"/>
      <c r="G48" s="11"/>
      <c r="H48" s="39">
        <v>6730657</v>
      </c>
      <c r="I48" s="4">
        <f>+ROUND(H48*C48,0)</f>
        <v>6730657</v>
      </c>
      <c r="J48" s="4">
        <f t="shared" si="7"/>
        <v>6730657</v>
      </c>
      <c r="K48" s="4"/>
      <c r="L48" s="4"/>
      <c r="M48" s="3"/>
      <c r="N48" s="2"/>
    </row>
    <row r="49" spans="1:15" ht="31.5" x14ac:dyDescent="0.25">
      <c r="A49" s="115"/>
      <c r="B49" s="47" t="s">
        <v>115</v>
      </c>
      <c r="C49" s="28">
        <v>1</v>
      </c>
      <c r="D49" s="17" t="s">
        <v>73</v>
      </c>
      <c r="E49" s="17" t="s">
        <v>74</v>
      </c>
      <c r="F49" s="40">
        <v>8435795</v>
      </c>
      <c r="G49" s="4">
        <f>+ROUND(F49*C49,0)</f>
        <v>8435795</v>
      </c>
      <c r="H49" s="4"/>
      <c r="I49" s="4"/>
      <c r="J49" s="4">
        <f t="shared" si="7"/>
        <v>8435795</v>
      </c>
      <c r="K49" s="4"/>
      <c r="L49" s="4"/>
      <c r="M49" s="3"/>
      <c r="N49" s="2"/>
    </row>
    <row r="50" spans="1:15" ht="31.5" x14ac:dyDescent="0.25">
      <c r="A50" s="115"/>
      <c r="B50" s="47" t="s">
        <v>118</v>
      </c>
      <c r="C50" s="28">
        <v>1</v>
      </c>
      <c r="D50" s="17" t="s">
        <v>73</v>
      </c>
      <c r="E50" s="17" t="s">
        <v>74</v>
      </c>
      <c r="F50" s="11"/>
      <c r="G50" s="11"/>
      <c r="H50" s="41">
        <v>59048</v>
      </c>
      <c r="I50" s="4">
        <f>+ROUND(H50*C50,0)</f>
        <v>59048</v>
      </c>
      <c r="J50" s="4">
        <f t="shared" si="7"/>
        <v>59048</v>
      </c>
      <c r="K50" s="4"/>
      <c r="L50" s="4"/>
      <c r="M50" s="3"/>
      <c r="N50" s="2"/>
    </row>
    <row r="51" spans="1:15" ht="31.5" x14ac:dyDescent="0.25">
      <c r="A51" s="115"/>
      <c r="B51" s="48" t="s">
        <v>77</v>
      </c>
      <c r="C51" s="23">
        <v>2</v>
      </c>
      <c r="D51" s="17" t="s">
        <v>78</v>
      </c>
      <c r="E51" s="65" t="s">
        <v>79</v>
      </c>
      <c r="F51" s="11"/>
      <c r="G51" s="11"/>
      <c r="H51" s="29">
        <v>126727</v>
      </c>
      <c r="I51" s="4">
        <f>+ROUND(H51*C51*$B$9,0)</f>
        <v>20276320</v>
      </c>
      <c r="J51" s="4">
        <f t="shared" si="7"/>
        <v>20276320</v>
      </c>
      <c r="K51" s="4"/>
      <c r="L51" s="4"/>
      <c r="M51" s="3"/>
      <c r="N51" s="2"/>
    </row>
    <row r="52" spans="1:15" ht="31.5" x14ac:dyDescent="0.25">
      <c r="A52" s="115"/>
      <c r="B52" s="48" t="s">
        <v>80</v>
      </c>
      <c r="C52" s="23">
        <v>4</v>
      </c>
      <c r="D52" s="17" t="s">
        <v>78</v>
      </c>
      <c r="E52" s="65" t="s">
        <v>79</v>
      </c>
      <c r="F52" s="11"/>
      <c r="G52" s="11"/>
      <c r="H52" s="29">
        <v>1011384</v>
      </c>
      <c r="I52" s="4">
        <f>+ROUND(H52*C52*$B$9,0)</f>
        <v>323642880</v>
      </c>
      <c r="J52" s="4">
        <f t="shared" si="7"/>
        <v>323642880</v>
      </c>
      <c r="K52" s="4"/>
      <c r="L52" s="4"/>
      <c r="M52" s="3"/>
      <c r="N52" s="2"/>
    </row>
    <row r="53" spans="1:15" ht="31.5" x14ac:dyDescent="0.25">
      <c r="A53" s="115"/>
      <c r="B53" s="67" t="s">
        <v>81</v>
      </c>
      <c r="C53" s="23">
        <v>10</v>
      </c>
      <c r="D53" s="17" t="s">
        <v>78</v>
      </c>
      <c r="E53" s="65" t="s">
        <v>71</v>
      </c>
      <c r="F53" s="11"/>
      <c r="G53" s="11"/>
      <c r="H53" s="5">
        <v>53224</v>
      </c>
      <c r="I53" s="4">
        <f>+ROUND(H53*C53,0)</f>
        <v>532240</v>
      </c>
      <c r="J53" s="4">
        <f t="shared" si="7"/>
        <v>532240</v>
      </c>
      <c r="K53" s="4"/>
      <c r="L53" s="4"/>
      <c r="M53" s="3"/>
      <c r="N53" s="2"/>
    </row>
    <row r="54" spans="1:15" x14ac:dyDescent="0.25">
      <c r="A54" s="115"/>
      <c r="B54" s="122" t="s">
        <v>82</v>
      </c>
      <c r="C54" s="122"/>
      <c r="D54" s="122"/>
      <c r="E54" s="122"/>
      <c r="F54" s="75">
        <f>SUM(F43:F53)</f>
        <v>23043298</v>
      </c>
      <c r="G54" s="75">
        <f>SUM(G43:G53)</f>
        <v>23894433</v>
      </c>
      <c r="H54" s="75">
        <f>SUM(H43:H53)</f>
        <v>16455717</v>
      </c>
      <c r="I54" s="75">
        <f>SUM(I43:I53)</f>
        <v>529380133</v>
      </c>
      <c r="J54" s="75">
        <f>SUM(J43:J53)</f>
        <v>553274566</v>
      </c>
      <c r="K54" s="75">
        <f t="shared" ref="K54:L54" si="8">SUM(K43:K53)</f>
        <v>0</v>
      </c>
      <c r="L54" s="75">
        <f t="shared" si="8"/>
        <v>0</v>
      </c>
      <c r="M54" s="25"/>
      <c r="N54" s="2"/>
      <c r="O54" s="9"/>
    </row>
    <row r="55" spans="1:15" x14ac:dyDescent="0.25">
      <c r="A55" s="114" t="s">
        <v>83</v>
      </c>
      <c r="B55" s="114"/>
      <c r="C55" s="114"/>
      <c r="D55" s="114"/>
      <c r="E55" s="114"/>
      <c r="F55" s="70">
        <f t="shared" ref="F55:K55" si="9">+F54+F42+F38</f>
        <v>144156056</v>
      </c>
      <c r="G55" s="70">
        <f t="shared" si="9"/>
        <v>196654840</v>
      </c>
      <c r="H55" s="70">
        <f t="shared" si="9"/>
        <v>140032465</v>
      </c>
      <c r="I55" s="70">
        <f t="shared" si="9"/>
        <v>4448618371</v>
      </c>
      <c r="J55" s="70">
        <f t="shared" si="9"/>
        <v>4645273211</v>
      </c>
      <c r="K55" s="70">
        <f t="shared" si="9"/>
        <v>0</v>
      </c>
      <c r="L55" s="70">
        <f t="shared" ref="L55" si="10">+L54+L42+L38</f>
        <v>0</v>
      </c>
      <c r="M55" s="27"/>
      <c r="N55" s="2"/>
      <c r="O55" s="9"/>
    </row>
    <row r="56" spans="1:15" x14ac:dyDescent="0.25">
      <c r="A56" s="81"/>
      <c r="B56" s="81"/>
      <c r="C56" s="81"/>
      <c r="D56" s="81"/>
      <c r="E56" s="81"/>
      <c r="F56" s="27"/>
      <c r="G56" s="27"/>
      <c r="H56" s="27"/>
      <c r="I56" s="105" t="s">
        <v>103</v>
      </c>
      <c r="J56" s="106"/>
      <c r="K56" s="94">
        <f>K55/J55</f>
        <v>0</v>
      </c>
      <c r="L56" s="94">
        <f>L55/J55</f>
        <v>0</v>
      </c>
      <c r="N56" s="2"/>
    </row>
    <row r="57" spans="1:15" ht="20.25" x14ac:dyDescent="0.25">
      <c r="A57" s="81"/>
      <c r="B57" s="81"/>
      <c r="C57" s="81"/>
      <c r="D57" s="81"/>
      <c r="E57" s="81"/>
      <c r="F57" s="27"/>
      <c r="G57" s="27"/>
      <c r="H57" s="27"/>
      <c r="I57" s="27"/>
      <c r="J57" s="82"/>
      <c r="K57" s="84">
        <f>K56+L56</f>
        <v>0</v>
      </c>
      <c r="L57" s="83"/>
      <c r="N57" s="2"/>
    </row>
    <row r="58" spans="1:15" ht="31.5" customHeight="1" x14ac:dyDescent="0.25">
      <c r="A58" s="100" t="s">
        <v>99</v>
      </c>
      <c r="B58" s="100"/>
      <c r="C58" s="100"/>
      <c r="D58" s="100"/>
      <c r="E58" s="100"/>
      <c r="F58" s="100"/>
      <c r="G58" s="100"/>
      <c r="H58" s="100"/>
      <c r="I58" s="100"/>
      <c r="J58" s="100"/>
      <c r="K58" s="100"/>
      <c r="L58" s="100"/>
      <c r="N58" s="2"/>
    </row>
    <row r="59" spans="1:15" ht="31.5" customHeight="1" x14ac:dyDescent="0.25">
      <c r="A59" s="101" t="s">
        <v>100</v>
      </c>
      <c r="B59" s="102"/>
      <c r="C59" s="102"/>
      <c r="D59" s="102"/>
      <c r="E59" s="102"/>
      <c r="F59" s="102"/>
      <c r="G59" s="102"/>
      <c r="H59" s="102"/>
      <c r="I59" s="102"/>
      <c r="J59" s="102"/>
      <c r="K59" s="102"/>
      <c r="L59" s="103"/>
      <c r="N59" s="2"/>
    </row>
    <row r="60" spans="1:15" ht="51" customHeight="1" x14ac:dyDescent="0.25">
      <c r="A60" s="118" t="s">
        <v>110</v>
      </c>
      <c r="B60" s="118"/>
      <c r="C60" s="118"/>
      <c r="D60" s="118"/>
      <c r="E60" s="118"/>
      <c r="F60" s="118"/>
      <c r="G60" s="118"/>
      <c r="H60" s="118"/>
      <c r="I60" s="118"/>
      <c r="J60" s="118"/>
      <c r="K60" s="118"/>
      <c r="L60" s="118"/>
      <c r="N60" s="2"/>
    </row>
    <row r="61" spans="1:15" ht="15" x14ac:dyDescent="0.25">
      <c r="A61" s="118"/>
      <c r="B61" s="118"/>
      <c r="C61" s="118"/>
      <c r="D61" s="118"/>
      <c r="E61" s="118"/>
      <c r="F61" s="118"/>
      <c r="G61" s="118"/>
      <c r="H61" s="118"/>
      <c r="I61" s="118"/>
      <c r="J61" s="118"/>
      <c r="K61" s="118"/>
      <c r="L61" s="118"/>
    </row>
    <row r="62" spans="1:15" ht="15" x14ac:dyDescent="0.25">
      <c r="A62" s="118"/>
      <c r="B62" s="118"/>
      <c r="C62" s="118"/>
      <c r="D62" s="118"/>
      <c r="E62" s="118"/>
      <c r="F62" s="118"/>
      <c r="G62" s="118"/>
      <c r="H62" s="118"/>
      <c r="I62" s="118"/>
      <c r="J62" s="118"/>
      <c r="K62" s="118"/>
      <c r="L62" s="118"/>
    </row>
    <row r="63" spans="1:15" ht="15" x14ac:dyDescent="0.25">
      <c r="A63" s="118"/>
      <c r="B63" s="118"/>
      <c r="C63" s="118"/>
      <c r="D63" s="118"/>
      <c r="E63" s="118"/>
      <c r="F63" s="118"/>
      <c r="G63" s="118"/>
      <c r="H63" s="118"/>
      <c r="I63" s="118"/>
      <c r="J63" s="118"/>
      <c r="K63" s="118"/>
      <c r="L63" s="118"/>
    </row>
    <row r="64" spans="1:15" ht="15" x14ac:dyDescent="0.25">
      <c r="A64" s="118"/>
      <c r="B64" s="118"/>
      <c r="C64" s="118"/>
      <c r="D64" s="118"/>
      <c r="E64" s="118"/>
      <c r="F64" s="118"/>
      <c r="G64" s="118"/>
      <c r="H64" s="118"/>
      <c r="I64" s="118"/>
      <c r="J64" s="118"/>
      <c r="K64" s="118"/>
      <c r="L64" s="118"/>
    </row>
    <row r="65" spans="1:12" ht="15" x14ac:dyDescent="0.25">
      <c r="A65" s="118"/>
      <c r="B65" s="118"/>
      <c r="C65" s="118"/>
      <c r="D65" s="118"/>
      <c r="E65" s="118"/>
      <c r="F65" s="118"/>
      <c r="G65" s="118"/>
      <c r="H65" s="118"/>
      <c r="I65" s="118"/>
      <c r="J65" s="118"/>
      <c r="K65" s="118"/>
      <c r="L65" s="118"/>
    </row>
    <row r="66" spans="1:12" ht="15" x14ac:dyDescent="0.25">
      <c r="A66" s="118"/>
      <c r="B66" s="118"/>
      <c r="C66" s="118"/>
      <c r="D66" s="118"/>
      <c r="E66" s="118"/>
      <c r="F66" s="118"/>
      <c r="G66" s="118"/>
      <c r="H66" s="118"/>
      <c r="I66" s="118"/>
      <c r="J66" s="118"/>
      <c r="K66" s="118"/>
      <c r="L66" s="118"/>
    </row>
    <row r="67" spans="1:12" ht="15" x14ac:dyDescent="0.25">
      <c r="A67" s="118"/>
      <c r="B67" s="118"/>
      <c r="C67" s="118"/>
      <c r="D67" s="118"/>
      <c r="E67" s="118"/>
      <c r="F67" s="118"/>
      <c r="G67" s="118"/>
      <c r="H67" s="118"/>
      <c r="I67" s="118"/>
      <c r="J67" s="118"/>
      <c r="K67" s="118"/>
      <c r="L67" s="118"/>
    </row>
    <row r="68" spans="1:12" ht="15" x14ac:dyDescent="0.25">
      <c r="A68" s="118"/>
      <c r="B68" s="118"/>
      <c r="C68" s="118"/>
      <c r="D68" s="118"/>
      <c r="E68" s="118"/>
      <c r="F68" s="118"/>
      <c r="G68" s="118"/>
      <c r="H68" s="118"/>
      <c r="I68" s="118"/>
      <c r="J68" s="118"/>
      <c r="K68" s="118"/>
      <c r="L68" s="118"/>
    </row>
    <row r="69" spans="1:12" ht="15" x14ac:dyDescent="0.25">
      <c r="A69" s="118"/>
      <c r="B69" s="118"/>
      <c r="C69" s="118"/>
      <c r="D69" s="118"/>
      <c r="E69" s="118"/>
      <c r="F69" s="118"/>
      <c r="G69" s="118"/>
      <c r="H69" s="118"/>
      <c r="I69" s="118"/>
      <c r="J69" s="118"/>
      <c r="K69" s="118"/>
      <c r="L69" s="118"/>
    </row>
    <row r="70" spans="1:12" ht="15" x14ac:dyDescent="0.25">
      <c r="A70" s="118"/>
      <c r="B70" s="118"/>
      <c r="C70" s="118"/>
      <c r="D70" s="118"/>
      <c r="E70" s="118"/>
      <c r="F70" s="118"/>
      <c r="G70" s="118"/>
      <c r="H70" s="118"/>
      <c r="I70" s="118"/>
      <c r="J70" s="118"/>
      <c r="K70" s="118"/>
      <c r="L70" s="118"/>
    </row>
    <row r="71" spans="1:12" ht="15" x14ac:dyDescent="0.25">
      <c r="A71" s="118"/>
      <c r="B71" s="118"/>
      <c r="C71" s="118"/>
      <c r="D71" s="118"/>
      <c r="E71" s="118"/>
      <c r="F71" s="118"/>
      <c r="G71" s="118"/>
      <c r="H71" s="118"/>
      <c r="I71" s="118"/>
      <c r="J71" s="118"/>
      <c r="K71" s="118"/>
      <c r="L71" s="118"/>
    </row>
    <row r="72" spans="1:12" ht="15" x14ac:dyDescent="0.25">
      <c r="A72" s="118"/>
      <c r="B72" s="118"/>
      <c r="C72" s="118"/>
      <c r="D72" s="118"/>
      <c r="E72" s="118"/>
      <c r="F72" s="118"/>
      <c r="G72" s="118"/>
      <c r="H72" s="118"/>
      <c r="I72" s="118"/>
      <c r="J72" s="118"/>
      <c r="K72" s="118"/>
      <c r="L72" s="118"/>
    </row>
    <row r="73" spans="1:12" ht="15" x14ac:dyDescent="0.25">
      <c r="A73" s="118"/>
      <c r="B73" s="118"/>
      <c r="C73" s="118"/>
      <c r="D73" s="118"/>
      <c r="E73" s="118"/>
      <c r="F73" s="118"/>
      <c r="G73" s="118"/>
      <c r="H73" s="118"/>
      <c r="I73" s="118"/>
      <c r="J73" s="118"/>
      <c r="K73" s="118"/>
      <c r="L73" s="118"/>
    </row>
    <row r="74" spans="1:12" ht="15" x14ac:dyDescent="0.25">
      <c r="A74" s="118"/>
      <c r="B74" s="118"/>
      <c r="C74" s="118"/>
      <c r="D74" s="118"/>
      <c r="E74" s="118"/>
      <c r="F74" s="118"/>
      <c r="G74" s="118"/>
      <c r="H74" s="118"/>
      <c r="I74" s="118"/>
      <c r="J74" s="118"/>
      <c r="K74" s="118"/>
      <c r="L74" s="118"/>
    </row>
    <row r="75" spans="1:12" ht="15" x14ac:dyDescent="0.25">
      <c r="A75" s="118"/>
      <c r="B75" s="118"/>
      <c r="C75" s="118"/>
      <c r="D75" s="118"/>
      <c r="E75" s="118"/>
      <c r="F75" s="118"/>
      <c r="G75" s="118"/>
      <c r="H75" s="118"/>
      <c r="I75" s="118"/>
      <c r="J75" s="118"/>
      <c r="K75" s="118"/>
      <c r="L75" s="118"/>
    </row>
    <row r="76" spans="1:12" ht="15" x14ac:dyDescent="0.25">
      <c r="A76" s="118"/>
      <c r="B76" s="118"/>
      <c r="C76" s="118"/>
      <c r="D76" s="118"/>
      <c r="E76" s="118"/>
      <c r="F76" s="118"/>
      <c r="G76" s="118"/>
      <c r="H76" s="118"/>
      <c r="I76" s="118"/>
      <c r="J76" s="118"/>
      <c r="K76" s="118"/>
      <c r="L76" s="118"/>
    </row>
    <row r="77" spans="1:12" ht="15" x14ac:dyDescent="0.25">
      <c r="A77" s="118"/>
      <c r="B77" s="118"/>
      <c r="C77" s="118"/>
      <c r="D77" s="118"/>
      <c r="E77" s="118"/>
      <c r="F77" s="118"/>
      <c r="G77" s="118"/>
      <c r="H77" s="118"/>
      <c r="I77" s="118"/>
      <c r="J77" s="118"/>
      <c r="K77" s="118"/>
      <c r="L77" s="118"/>
    </row>
    <row r="78" spans="1:12" ht="15" x14ac:dyDescent="0.25">
      <c r="A78" s="118"/>
      <c r="B78" s="118"/>
      <c r="C78" s="118"/>
      <c r="D78" s="118"/>
      <c r="E78" s="118"/>
      <c r="F78" s="118"/>
      <c r="G78" s="118"/>
      <c r="H78" s="118"/>
      <c r="I78" s="118"/>
      <c r="J78" s="118"/>
      <c r="K78" s="118"/>
      <c r="L78" s="118"/>
    </row>
    <row r="79" spans="1:12" ht="15" x14ac:dyDescent="0.25">
      <c r="A79" s="118"/>
      <c r="B79" s="118"/>
      <c r="C79" s="118"/>
      <c r="D79" s="118"/>
      <c r="E79" s="118"/>
      <c r="F79" s="118"/>
      <c r="G79" s="118"/>
      <c r="H79" s="118"/>
      <c r="I79" s="118"/>
      <c r="J79" s="118"/>
      <c r="K79" s="118"/>
      <c r="L79" s="118"/>
    </row>
    <row r="80" spans="1:12" ht="15" x14ac:dyDescent="0.25">
      <c r="A80" s="118"/>
      <c r="B80" s="118"/>
      <c r="C80" s="118"/>
      <c r="D80" s="118"/>
      <c r="E80" s="118"/>
      <c r="F80" s="118"/>
      <c r="G80" s="118"/>
      <c r="H80" s="118"/>
      <c r="I80" s="118"/>
      <c r="J80" s="118"/>
      <c r="K80" s="118"/>
      <c r="L80" s="118"/>
    </row>
    <row r="81" spans="1:12" ht="15" x14ac:dyDescent="0.25">
      <c r="A81" s="118"/>
      <c r="B81" s="118"/>
      <c r="C81" s="118"/>
      <c r="D81" s="118"/>
      <c r="E81" s="118"/>
      <c r="F81" s="118"/>
      <c r="G81" s="118"/>
      <c r="H81" s="118"/>
      <c r="I81" s="118"/>
      <c r="J81" s="118"/>
      <c r="K81" s="118"/>
      <c r="L81" s="118"/>
    </row>
    <row r="82" spans="1:12" ht="15" x14ac:dyDescent="0.25">
      <c r="A82" s="118"/>
      <c r="B82" s="118"/>
      <c r="C82" s="118"/>
      <c r="D82" s="118"/>
      <c r="E82" s="118"/>
      <c r="F82" s="118"/>
      <c r="G82" s="118"/>
      <c r="H82" s="118"/>
      <c r="I82" s="118"/>
      <c r="J82" s="118"/>
      <c r="K82" s="118"/>
      <c r="L82" s="118"/>
    </row>
    <row r="83" spans="1:12" ht="15" x14ac:dyDescent="0.25">
      <c r="A83" s="118"/>
      <c r="B83" s="118"/>
      <c r="C83" s="118"/>
      <c r="D83" s="118"/>
      <c r="E83" s="118"/>
      <c r="F83" s="118"/>
      <c r="G83" s="118"/>
      <c r="H83" s="118"/>
      <c r="I83" s="118"/>
      <c r="J83" s="118"/>
      <c r="K83" s="118"/>
      <c r="L83" s="118"/>
    </row>
    <row r="84" spans="1:12" ht="15" x14ac:dyDescent="0.25">
      <c r="A84" s="118"/>
      <c r="B84" s="118"/>
      <c r="C84" s="118"/>
      <c r="D84" s="118"/>
      <c r="E84" s="118"/>
      <c r="F84" s="118"/>
      <c r="G84" s="118"/>
      <c r="H84" s="118"/>
      <c r="I84" s="118"/>
      <c r="J84" s="118"/>
      <c r="K84" s="118"/>
      <c r="L84" s="118"/>
    </row>
    <row r="85" spans="1:12" ht="15" x14ac:dyDescent="0.25">
      <c r="A85" s="118"/>
      <c r="B85" s="118"/>
      <c r="C85" s="118"/>
      <c r="D85" s="118"/>
      <c r="E85" s="118"/>
      <c r="F85" s="118"/>
      <c r="G85" s="118"/>
      <c r="H85" s="118"/>
      <c r="I85" s="118"/>
      <c r="J85" s="118"/>
      <c r="K85" s="118"/>
      <c r="L85" s="118"/>
    </row>
    <row r="86" spans="1:12" ht="15" x14ac:dyDescent="0.25">
      <c r="A86" s="118"/>
      <c r="B86" s="118"/>
      <c r="C86" s="118"/>
      <c r="D86" s="118"/>
      <c r="E86" s="118"/>
      <c r="F86" s="118"/>
      <c r="G86" s="118"/>
      <c r="H86" s="118"/>
      <c r="I86" s="118"/>
      <c r="J86" s="118"/>
      <c r="K86" s="118"/>
      <c r="L86" s="118"/>
    </row>
    <row r="87" spans="1:12" ht="15" x14ac:dyDescent="0.25">
      <c r="A87" s="99" t="s">
        <v>102</v>
      </c>
      <c r="B87" s="99"/>
      <c r="C87" s="99"/>
      <c r="D87" s="99"/>
      <c r="E87" s="99"/>
      <c r="F87" s="99"/>
      <c r="G87" s="99"/>
      <c r="H87" s="99"/>
      <c r="I87" s="99"/>
      <c r="J87" s="99"/>
      <c r="K87" s="99"/>
      <c r="L87" s="99"/>
    </row>
    <row r="88" spans="1:12" ht="15" x14ac:dyDescent="0.25">
      <c r="A88" s="99"/>
      <c r="B88" s="99"/>
      <c r="C88" s="99"/>
      <c r="D88" s="99"/>
      <c r="E88" s="99"/>
      <c r="F88" s="99"/>
      <c r="G88" s="99"/>
      <c r="H88" s="99"/>
      <c r="I88" s="99"/>
      <c r="J88" s="99"/>
      <c r="K88" s="99"/>
      <c r="L88" s="99"/>
    </row>
    <row r="89" spans="1:12" ht="15" x14ac:dyDescent="0.25">
      <c r="A89" s="99"/>
      <c r="B89" s="99"/>
      <c r="C89" s="99"/>
      <c r="D89" s="99"/>
      <c r="E89" s="99"/>
      <c r="F89" s="99"/>
      <c r="G89" s="99"/>
      <c r="H89" s="99"/>
      <c r="I89" s="99"/>
      <c r="J89" s="99"/>
      <c r="K89" s="99"/>
      <c r="L89" s="99"/>
    </row>
    <row r="90" spans="1:12" ht="15" x14ac:dyDescent="0.25">
      <c r="A90" s="99"/>
      <c r="B90" s="99"/>
      <c r="C90" s="99"/>
      <c r="D90" s="99"/>
      <c r="E90" s="99"/>
      <c r="F90" s="99"/>
      <c r="G90" s="99"/>
      <c r="H90" s="99"/>
      <c r="I90" s="99"/>
      <c r="J90" s="99"/>
      <c r="K90" s="99"/>
      <c r="L90" s="99"/>
    </row>
    <row r="91" spans="1:12" ht="15" x14ac:dyDescent="0.25">
      <c r="A91" s="99"/>
      <c r="B91" s="99"/>
      <c r="C91" s="99"/>
      <c r="D91" s="99"/>
      <c r="E91" s="99"/>
      <c r="F91" s="99"/>
      <c r="G91" s="99"/>
      <c r="H91" s="99"/>
      <c r="I91" s="99"/>
      <c r="J91" s="99"/>
      <c r="K91" s="99"/>
      <c r="L91" s="99"/>
    </row>
    <row r="92" spans="1:12" ht="15" x14ac:dyDescent="0.25">
      <c r="A92" s="99"/>
      <c r="B92" s="99"/>
      <c r="C92" s="99"/>
      <c r="D92" s="99"/>
      <c r="E92" s="99"/>
      <c r="F92" s="99"/>
      <c r="G92" s="99"/>
      <c r="H92" s="99"/>
      <c r="I92" s="99"/>
      <c r="J92" s="99"/>
      <c r="K92" s="99"/>
      <c r="L92" s="99"/>
    </row>
    <row r="93" spans="1:12" ht="15" x14ac:dyDescent="0.25">
      <c r="A93" s="99"/>
      <c r="B93" s="99"/>
      <c r="C93" s="99"/>
      <c r="D93" s="99"/>
      <c r="E93" s="99"/>
      <c r="F93" s="99"/>
      <c r="G93" s="99"/>
      <c r="H93" s="99"/>
      <c r="I93" s="99"/>
      <c r="J93" s="99"/>
      <c r="K93" s="99"/>
      <c r="L93" s="99"/>
    </row>
    <row r="94" spans="1:12" ht="15" x14ac:dyDescent="0.25">
      <c r="A94" s="99"/>
      <c r="B94" s="99"/>
      <c r="C94" s="99"/>
      <c r="D94" s="99"/>
      <c r="E94" s="99"/>
      <c r="F94" s="99"/>
      <c r="G94" s="99"/>
      <c r="H94" s="99"/>
      <c r="I94" s="99"/>
      <c r="J94" s="99"/>
      <c r="K94" s="99"/>
      <c r="L94" s="99"/>
    </row>
    <row r="95" spans="1:12" ht="15" x14ac:dyDescent="0.25">
      <c r="A95" s="99"/>
      <c r="B95" s="99"/>
      <c r="C95" s="99"/>
      <c r="D95" s="99"/>
      <c r="E95" s="99"/>
      <c r="F95" s="99"/>
      <c r="G95" s="99"/>
      <c r="H95" s="99"/>
      <c r="I95" s="99"/>
      <c r="J95" s="99"/>
      <c r="K95" s="99"/>
      <c r="L95" s="99"/>
    </row>
    <row r="96" spans="1:12" ht="15" x14ac:dyDescent="0.25">
      <c r="A96" s="99"/>
      <c r="B96" s="99"/>
      <c r="C96" s="99"/>
      <c r="D96" s="99"/>
      <c r="E96" s="99"/>
      <c r="F96" s="99"/>
      <c r="G96" s="99"/>
      <c r="H96" s="99"/>
      <c r="I96" s="99"/>
      <c r="J96" s="99"/>
      <c r="K96" s="99"/>
      <c r="L96" s="99"/>
    </row>
  </sheetData>
  <autoFilter ref="B13:J13" xr:uid="{ED066296-94B3-4990-ACA7-2E67BDB08DF4}">
    <filterColumn colId="2" showButton="0"/>
  </autoFilter>
  <mergeCells count="50">
    <mergeCell ref="D10:G10"/>
    <mergeCell ref="K12:L12"/>
    <mergeCell ref="B1:L1"/>
    <mergeCell ref="B2:L2"/>
    <mergeCell ref="B3:L3"/>
    <mergeCell ref="B4:L4"/>
    <mergeCell ref="D6:G9"/>
    <mergeCell ref="H12:I12"/>
    <mergeCell ref="B32:C32"/>
    <mergeCell ref="B33:C33"/>
    <mergeCell ref="B34:C34"/>
    <mergeCell ref="B35:C35"/>
    <mergeCell ref="D25:E25"/>
    <mergeCell ref="D26:E26"/>
    <mergeCell ref="D27:E27"/>
    <mergeCell ref="D28:E28"/>
    <mergeCell ref="B30:C30"/>
    <mergeCell ref="D29:E29"/>
    <mergeCell ref="D24:E24"/>
    <mergeCell ref="B31:C31"/>
    <mergeCell ref="F12:G12"/>
    <mergeCell ref="D13:E13"/>
    <mergeCell ref="A14:A38"/>
    <mergeCell ref="D14:E14"/>
    <mergeCell ref="D15:E15"/>
    <mergeCell ref="D16:E16"/>
    <mergeCell ref="D17:E17"/>
    <mergeCell ref="D18:E18"/>
    <mergeCell ref="D19:E19"/>
    <mergeCell ref="D20:E20"/>
    <mergeCell ref="D21:E21"/>
    <mergeCell ref="D22:E22"/>
    <mergeCell ref="D23:E23"/>
    <mergeCell ref="B37:C37"/>
    <mergeCell ref="A87:L96"/>
    <mergeCell ref="B36:C36"/>
    <mergeCell ref="I56:J56"/>
    <mergeCell ref="A58:L58"/>
    <mergeCell ref="A59:L59"/>
    <mergeCell ref="A60:L86"/>
    <mergeCell ref="A43:A54"/>
    <mergeCell ref="A55:E55"/>
    <mergeCell ref="B54:E54"/>
    <mergeCell ref="B38:E38"/>
    <mergeCell ref="B42:E42"/>
    <mergeCell ref="A39:A42"/>
    <mergeCell ref="B39:C39"/>
    <mergeCell ref="B40:C40"/>
    <mergeCell ref="B41:C41"/>
    <mergeCell ref="B44:C44"/>
  </mergeCells>
  <dataValidations count="1">
    <dataValidation allowBlank="1" showInputMessage="1" showErrorMessage="1" prompt="ENTIENDASE UN MES DE ATENCIÓN COMO MES LABORAL QUE REFIERE 30 DIAS" sqref="A8:A9 B10" xr:uid="{5A304E87-7166-4B57-8BBF-E326097FE33B}"/>
  </dataValidations>
  <printOptions horizontalCentered="1" verticalCentered="1"/>
  <pageMargins left="0" right="0" top="0" bottom="0" header="0" footer="0"/>
  <pageSetup scale="31" orientation="landscape" horizontalDpi="4294967295" verticalDpi="4294967295"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97870-00A5-47E6-B918-383F1AF914D9}">
  <sheetPr>
    <tabColor theme="5" tint="0.59999389629810485"/>
    <pageSetUpPr fitToPage="1"/>
  </sheetPr>
  <dimension ref="A1:Q95"/>
  <sheetViews>
    <sheetView showGridLines="0" view="pageBreakPreview" topLeftCell="A58" zoomScale="65" zoomScaleNormal="50" zoomScaleSheetLayoutView="65" workbookViewId="0">
      <selection activeCell="B51" sqref="B51"/>
    </sheetView>
  </sheetViews>
  <sheetFormatPr baseColWidth="10" defaultColWidth="11.42578125" defaultRowHeight="15.75" x14ac:dyDescent="0.25"/>
  <cols>
    <col min="1" max="1" width="18.7109375" style="1" customWidth="1"/>
    <col min="2" max="2" width="57" style="1" customWidth="1"/>
    <col min="3" max="3" width="16.28515625" style="1" customWidth="1"/>
    <col min="4" max="4" width="17.5703125" style="19" customWidth="1"/>
    <col min="5" max="5" width="23.140625" style="19" customWidth="1"/>
    <col min="6" max="12" width="30.140625" style="1" customWidth="1"/>
    <col min="13" max="13" width="15.85546875" style="1" hidden="1" customWidth="1"/>
    <col min="14" max="14" width="13.42578125" style="7" hidden="1" customWidth="1"/>
    <col min="15" max="15" width="17.7109375" style="7" hidden="1" customWidth="1"/>
    <col min="16" max="16" width="23.85546875" style="7" hidden="1" customWidth="1"/>
    <col min="17" max="17" width="23.85546875" style="1" hidden="1" customWidth="1"/>
    <col min="18" max="18" width="11.42578125" style="1" customWidth="1"/>
    <col min="19" max="221" width="11.42578125" style="1"/>
    <col min="222" max="223" width="9.7109375" style="1" customWidth="1"/>
    <col min="224" max="224" width="61" style="1" customWidth="1"/>
    <col min="225" max="225" width="18.7109375" style="1" customWidth="1"/>
    <col min="226" max="226" width="17.85546875" style="1" customWidth="1"/>
    <col min="227" max="230" width="57" style="1" customWidth="1"/>
    <col min="231" max="231" width="25.85546875" style="1" bestFit="1" customWidth="1"/>
    <col min="232" max="232" width="25.140625" style="1" customWidth="1"/>
    <col min="233" max="233" width="33.28515625" style="1" customWidth="1"/>
    <col min="234" max="234" width="24.140625" style="1" customWidth="1"/>
    <col min="235" max="235" width="27.42578125" style="1" customWidth="1"/>
    <col min="236" max="477" width="11.42578125" style="1"/>
    <col min="478" max="479" width="9.7109375" style="1" customWidth="1"/>
    <col min="480" max="480" width="61" style="1" customWidth="1"/>
    <col min="481" max="481" width="18.7109375" style="1" customWidth="1"/>
    <col min="482" max="482" width="17.85546875" style="1" customWidth="1"/>
    <col min="483" max="486" width="57" style="1" customWidth="1"/>
    <col min="487" max="487" width="25.85546875" style="1" bestFit="1" customWidth="1"/>
    <col min="488" max="488" width="25.140625" style="1" customWidth="1"/>
    <col min="489" max="489" width="33.28515625" style="1" customWidth="1"/>
    <col min="490" max="490" width="24.140625" style="1" customWidth="1"/>
    <col min="491" max="491" width="27.42578125" style="1" customWidth="1"/>
    <col min="492" max="733" width="11.42578125" style="1"/>
    <col min="734" max="735" width="9.7109375" style="1" customWidth="1"/>
    <col min="736" max="736" width="61" style="1" customWidth="1"/>
    <col min="737" max="737" width="18.7109375" style="1" customWidth="1"/>
    <col min="738" max="738" width="17.85546875" style="1" customWidth="1"/>
    <col min="739" max="742" width="57" style="1" customWidth="1"/>
    <col min="743" max="743" width="25.85546875" style="1" bestFit="1" customWidth="1"/>
    <col min="744" max="744" width="25.140625" style="1" customWidth="1"/>
    <col min="745" max="745" width="33.28515625" style="1" customWidth="1"/>
    <col min="746" max="746" width="24.140625" style="1" customWidth="1"/>
    <col min="747" max="747" width="27.42578125" style="1" customWidth="1"/>
    <col min="748" max="989" width="11.42578125" style="1"/>
    <col min="990" max="991" width="9.7109375" style="1" customWidth="1"/>
    <col min="992" max="992" width="61" style="1" customWidth="1"/>
    <col min="993" max="993" width="18.7109375" style="1" customWidth="1"/>
    <col min="994" max="994" width="17.85546875" style="1" customWidth="1"/>
    <col min="995" max="998" width="57" style="1" customWidth="1"/>
    <col min="999" max="999" width="25.85546875" style="1" bestFit="1" customWidth="1"/>
    <col min="1000" max="1000" width="25.140625" style="1" customWidth="1"/>
    <col min="1001" max="1001" width="33.28515625" style="1" customWidth="1"/>
    <col min="1002" max="1002" width="24.140625" style="1" customWidth="1"/>
    <col min="1003" max="1003" width="27.42578125" style="1" customWidth="1"/>
    <col min="1004" max="1245" width="11.42578125" style="1"/>
    <col min="1246" max="1247" width="9.7109375" style="1" customWidth="1"/>
    <col min="1248" max="1248" width="61" style="1" customWidth="1"/>
    <col min="1249" max="1249" width="18.7109375" style="1" customWidth="1"/>
    <col min="1250" max="1250" width="17.85546875" style="1" customWidth="1"/>
    <col min="1251" max="1254" width="57" style="1" customWidth="1"/>
    <col min="1255" max="1255" width="25.85546875" style="1" bestFit="1" customWidth="1"/>
    <col min="1256" max="1256" width="25.140625" style="1" customWidth="1"/>
    <col min="1257" max="1257" width="33.28515625" style="1" customWidth="1"/>
    <col min="1258" max="1258" width="24.140625" style="1" customWidth="1"/>
    <col min="1259" max="1259" width="27.42578125" style="1" customWidth="1"/>
    <col min="1260" max="1501" width="11.42578125" style="1"/>
    <col min="1502" max="1503" width="9.7109375" style="1" customWidth="1"/>
    <col min="1504" max="1504" width="61" style="1" customWidth="1"/>
    <col min="1505" max="1505" width="18.7109375" style="1" customWidth="1"/>
    <col min="1506" max="1506" width="17.85546875" style="1" customWidth="1"/>
    <col min="1507" max="1510" width="57" style="1" customWidth="1"/>
    <col min="1511" max="1511" width="25.85546875" style="1" bestFit="1" customWidth="1"/>
    <col min="1512" max="1512" width="25.140625" style="1" customWidth="1"/>
    <col min="1513" max="1513" width="33.28515625" style="1" customWidth="1"/>
    <col min="1514" max="1514" width="24.140625" style="1" customWidth="1"/>
    <col min="1515" max="1515" width="27.42578125" style="1" customWidth="1"/>
    <col min="1516" max="1757" width="11.42578125" style="1"/>
    <col min="1758" max="1759" width="9.7109375" style="1" customWidth="1"/>
    <col min="1760" max="1760" width="61" style="1" customWidth="1"/>
    <col min="1761" max="1761" width="18.7109375" style="1" customWidth="1"/>
    <col min="1762" max="1762" width="17.85546875" style="1" customWidth="1"/>
    <col min="1763" max="1766" width="57" style="1" customWidth="1"/>
    <col min="1767" max="1767" width="25.85546875" style="1" bestFit="1" customWidth="1"/>
    <col min="1768" max="1768" width="25.140625" style="1" customWidth="1"/>
    <col min="1769" max="1769" width="33.28515625" style="1" customWidth="1"/>
    <col min="1770" max="1770" width="24.140625" style="1" customWidth="1"/>
    <col min="1771" max="1771" width="27.42578125" style="1" customWidth="1"/>
    <col min="1772" max="2013" width="11.42578125" style="1"/>
    <col min="2014" max="2015" width="9.7109375" style="1" customWidth="1"/>
    <col min="2016" max="2016" width="61" style="1" customWidth="1"/>
    <col min="2017" max="2017" width="18.7109375" style="1" customWidth="1"/>
    <col min="2018" max="2018" width="17.85546875" style="1" customWidth="1"/>
    <col min="2019" max="2022" width="57" style="1" customWidth="1"/>
    <col min="2023" max="2023" width="25.85546875" style="1" bestFit="1" customWidth="1"/>
    <col min="2024" max="2024" width="25.140625" style="1" customWidth="1"/>
    <col min="2025" max="2025" width="33.28515625" style="1" customWidth="1"/>
    <col min="2026" max="2026" width="24.140625" style="1" customWidth="1"/>
    <col min="2027" max="2027" width="27.42578125" style="1" customWidth="1"/>
    <col min="2028" max="2269" width="11.42578125" style="1"/>
    <col min="2270" max="2271" width="9.7109375" style="1" customWidth="1"/>
    <col min="2272" max="2272" width="61" style="1" customWidth="1"/>
    <col min="2273" max="2273" width="18.7109375" style="1" customWidth="1"/>
    <col min="2274" max="2274" width="17.85546875" style="1" customWidth="1"/>
    <col min="2275" max="2278" width="57" style="1" customWidth="1"/>
    <col min="2279" max="2279" width="25.85546875" style="1" bestFit="1" customWidth="1"/>
    <col min="2280" max="2280" width="25.140625" style="1" customWidth="1"/>
    <col min="2281" max="2281" width="33.28515625" style="1" customWidth="1"/>
    <col min="2282" max="2282" width="24.140625" style="1" customWidth="1"/>
    <col min="2283" max="2283" width="27.42578125" style="1" customWidth="1"/>
    <col min="2284" max="2525" width="11.42578125" style="1"/>
    <col min="2526" max="2527" width="9.7109375" style="1" customWidth="1"/>
    <col min="2528" max="2528" width="61" style="1" customWidth="1"/>
    <col min="2529" max="2529" width="18.7109375" style="1" customWidth="1"/>
    <col min="2530" max="2530" width="17.85546875" style="1" customWidth="1"/>
    <col min="2531" max="2534" width="57" style="1" customWidth="1"/>
    <col min="2535" max="2535" width="25.85546875" style="1" bestFit="1" customWidth="1"/>
    <col min="2536" max="2536" width="25.140625" style="1" customWidth="1"/>
    <col min="2537" max="2537" width="33.28515625" style="1" customWidth="1"/>
    <col min="2538" max="2538" width="24.140625" style="1" customWidth="1"/>
    <col min="2539" max="2539" width="27.42578125" style="1" customWidth="1"/>
    <col min="2540" max="2781" width="11.42578125" style="1"/>
    <col min="2782" max="2783" width="9.7109375" style="1" customWidth="1"/>
    <col min="2784" max="2784" width="61" style="1" customWidth="1"/>
    <col min="2785" max="2785" width="18.7109375" style="1" customWidth="1"/>
    <col min="2786" max="2786" width="17.85546875" style="1" customWidth="1"/>
    <col min="2787" max="2790" width="57" style="1" customWidth="1"/>
    <col min="2791" max="2791" width="25.85546875" style="1" bestFit="1" customWidth="1"/>
    <col min="2792" max="2792" width="25.140625" style="1" customWidth="1"/>
    <col min="2793" max="2793" width="33.28515625" style="1" customWidth="1"/>
    <col min="2794" max="2794" width="24.140625" style="1" customWidth="1"/>
    <col min="2795" max="2795" width="27.42578125" style="1" customWidth="1"/>
    <col min="2796" max="3037" width="11.42578125" style="1"/>
    <col min="3038" max="3039" width="9.7109375" style="1" customWidth="1"/>
    <col min="3040" max="3040" width="61" style="1" customWidth="1"/>
    <col min="3041" max="3041" width="18.7109375" style="1" customWidth="1"/>
    <col min="3042" max="3042" width="17.85546875" style="1" customWidth="1"/>
    <col min="3043" max="3046" width="57" style="1" customWidth="1"/>
    <col min="3047" max="3047" width="25.85546875" style="1" bestFit="1" customWidth="1"/>
    <col min="3048" max="3048" width="25.140625" style="1" customWidth="1"/>
    <col min="3049" max="3049" width="33.28515625" style="1" customWidth="1"/>
    <col min="3050" max="3050" width="24.140625" style="1" customWidth="1"/>
    <col min="3051" max="3051" width="27.42578125" style="1" customWidth="1"/>
    <col min="3052" max="3293" width="11.42578125" style="1"/>
    <col min="3294" max="3295" width="9.7109375" style="1" customWidth="1"/>
    <col min="3296" max="3296" width="61" style="1" customWidth="1"/>
    <col min="3297" max="3297" width="18.7109375" style="1" customWidth="1"/>
    <col min="3298" max="3298" width="17.85546875" style="1" customWidth="1"/>
    <col min="3299" max="3302" width="57" style="1" customWidth="1"/>
    <col min="3303" max="3303" width="25.85546875" style="1" bestFit="1" customWidth="1"/>
    <col min="3304" max="3304" width="25.140625" style="1" customWidth="1"/>
    <col min="3305" max="3305" width="33.28515625" style="1" customWidth="1"/>
    <col min="3306" max="3306" width="24.140625" style="1" customWidth="1"/>
    <col min="3307" max="3307" width="27.42578125" style="1" customWidth="1"/>
    <col min="3308" max="3549" width="11.42578125" style="1"/>
    <col min="3550" max="3551" width="9.7109375" style="1" customWidth="1"/>
    <col min="3552" max="3552" width="61" style="1" customWidth="1"/>
    <col min="3553" max="3553" width="18.7109375" style="1" customWidth="1"/>
    <col min="3554" max="3554" width="17.85546875" style="1" customWidth="1"/>
    <col min="3555" max="3558" width="57" style="1" customWidth="1"/>
    <col min="3559" max="3559" width="25.85546875" style="1" bestFit="1" customWidth="1"/>
    <col min="3560" max="3560" width="25.140625" style="1" customWidth="1"/>
    <col min="3561" max="3561" width="33.28515625" style="1" customWidth="1"/>
    <col min="3562" max="3562" width="24.140625" style="1" customWidth="1"/>
    <col min="3563" max="3563" width="27.42578125" style="1" customWidth="1"/>
    <col min="3564" max="3805" width="11.42578125" style="1"/>
    <col min="3806" max="3807" width="9.7109375" style="1" customWidth="1"/>
    <col min="3808" max="3808" width="61" style="1" customWidth="1"/>
    <col min="3809" max="3809" width="18.7109375" style="1" customWidth="1"/>
    <col min="3810" max="3810" width="17.85546875" style="1" customWidth="1"/>
    <col min="3811" max="3814" width="57" style="1" customWidth="1"/>
    <col min="3815" max="3815" width="25.85546875" style="1" bestFit="1" customWidth="1"/>
    <col min="3816" max="3816" width="25.140625" style="1" customWidth="1"/>
    <col min="3817" max="3817" width="33.28515625" style="1" customWidth="1"/>
    <col min="3818" max="3818" width="24.140625" style="1" customWidth="1"/>
    <col min="3819" max="3819" width="27.42578125" style="1" customWidth="1"/>
    <col min="3820" max="4061" width="11.42578125" style="1"/>
    <col min="4062" max="4063" width="9.7109375" style="1" customWidth="1"/>
    <col min="4064" max="4064" width="61" style="1" customWidth="1"/>
    <col min="4065" max="4065" width="18.7109375" style="1" customWidth="1"/>
    <col min="4066" max="4066" width="17.85546875" style="1" customWidth="1"/>
    <col min="4067" max="4070" width="57" style="1" customWidth="1"/>
    <col min="4071" max="4071" width="25.85546875" style="1" bestFit="1" customWidth="1"/>
    <col min="4072" max="4072" width="25.140625" style="1" customWidth="1"/>
    <col min="4073" max="4073" width="33.28515625" style="1" customWidth="1"/>
    <col min="4074" max="4074" width="24.140625" style="1" customWidth="1"/>
    <col min="4075" max="4075" width="27.42578125" style="1" customWidth="1"/>
    <col min="4076" max="4317" width="11.42578125" style="1"/>
    <col min="4318" max="4319" width="9.7109375" style="1" customWidth="1"/>
    <col min="4320" max="4320" width="61" style="1" customWidth="1"/>
    <col min="4321" max="4321" width="18.7109375" style="1" customWidth="1"/>
    <col min="4322" max="4322" width="17.85546875" style="1" customWidth="1"/>
    <col min="4323" max="4326" width="57" style="1" customWidth="1"/>
    <col min="4327" max="4327" width="25.85546875" style="1" bestFit="1" customWidth="1"/>
    <col min="4328" max="4328" width="25.140625" style="1" customWidth="1"/>
    <col min="4329" max="4329" width="33.28515625" style="1" customWidth="1"/>
    <col min="4330" max="4330" width="24.140625" style="1" customWidth="1"/>
    <col min="4331" max="4331" width="27.42578125" style="1" customWidth="1"/>
    <col min="4332" max="4573" width="11.42578125" style="1"/>
    <col min="4574" max="4575" width="9.7109375" style="1" customWidth="1"/>
    <col min="4576" max="4576" width="61" style="1" customWidth="1"/>
    <col min="4577" max="4577" width="18.7109375" style="1" customWidth="1"/>
    <col min="4578" max="4578" width="17.85546875" style="1" customWidth="1"/>
    <col min="4579" max="4582" width="57" style="1" customWidth="1"/>
    <col min="4583" max="4583" width="25.85546875" style="1" bestFit="1" customWidth="1"/>
    <col min="4584" max="4584" width="25.140625" style="1" customWidth="1"/>
    <col min="4585" max="4585" width="33.28515625" style="1" customWidth="1"/>
    <col min="4586" max="4586" width="24.140625" style="1" customWidth="1"/>
    <col min="4587" max="4587" width="27.42578125" style="1" customWidth="1"/>
    <col min="4588" max="4829" width="11.42578125" style="1"/>
    <col min="4830" max="4831" width="9.7109375" style="1" customWidth="1"/>
    <col min="4832" max="4832" width="61" style="1" customWidth="1"/>
    <col min="4833" max="4833" width="18.7109375" style="1" customWidth="1"/>
    <col min="4834" max="4834" width="17.85546875" style="1" customWidth="1"/>
    <col min="4835" max="4838" width="57" style="1" customWidth="1"/>
    <col min="4839" max="4839" width="25.85546875" style="1" bestFit="1" customWidth="1"/>
    <col min="4840" max="4840" width="25.140625" style="1" customWidth="1"/>
    <col min="4841" max="4841" width="33.28515625" style="1" customWidth="1"/>
    <col min="4842" max="4842" width="24.140625" style="1" customWidth="1"/>
    <col min="4843" max="4843" width="27.42578125" style="1" customWidth="1"/>
    <col min="4844" max="5085" width="11.42578125" style="1"/>
    <col min="5086" max="5087" width="9.7109375" style="1" customWidth="1"/>
    <col min="5088" max="5088" width="61" style="1" customWidth="1"/>
    <col min="5089" max="5089" width="18.7109375" style="1" customWidth="1"/>
    <col min="5090" max="5090" width="17.85546875" style="1" customWidth="1"/>
    <col min="5091" max="5094" width="57" style="1" customWidth="1"/>
    <col min="5095" max="5095" width="25.85546875" style="1" bestFit="1" customWidth="1"/>
    <col min="5096" max="5096" width="25.140625" style="1" customWidth="1"/>
    <col min="5097" max="5097" width="33.28515625" style="1" customWidth="1"/>
    <col min="5098" max="5098" width="24.140625" style="1" customWidth="1"/>
    <col min="5099" max="5099" width="27.42578125" style="1" customWidth="1"/>
    <col min="5100" max="5341" width="11.42578125" style="1"/>
    <col min="5342" max="5343" width="9.7109375" style="1" customWidth="1"/>
    <col min="5344" max="5344" width="61" style="1" customWidth="1"/>
    <col min="5345" max="5345" width="18.7109375" style="1" customWidth="1"/>
    <col min="5346" max="5346" width="17.85546875" style="1" customWidth="1"/>
    <col min="5347" max="5350" width="57" style="1" customWidth="1"/>
    <col min="5351" max="5351" width="25.85546875" style="1" bestFit="1" customWidth="1"/>
    <col min="5352" max="5352" width="25.140625" style="1" customWidth="1"/>
    <col min="5353" max="5353" width="33.28515625" style="1" customWidth="1"/>
    <col min="5354" max="5354" width="24.140625" style="1" customWidth="1"/>
    <col min="5355" max="5355" width="27.42578125" style="1" customWidth="1"/>
    <col min="5356" max="5597" width="11.42578125" style="1"/>
    <col min="5598" max="5599" width="9.7109375" style="1" customWidth="1"/>
    <col min="5600" max="5600" width="61" style="1" customWidth="1"/>
    <col min="5601" max="5601" width="18.7109375" style="1" customWidth="1"/>
    <col min="5602" max="5602" width="17.85546875" style="1" customWidth="1"/>
    <col min="5603" max="5606" width="57" style="1" customWidth="1"/>
    <col min="5607" max="5607" width="25.85546875" style="1" bestFit="1" customWidth="1"/>
    <col min="5608" max="5608" width="25.140625" style="1" customWidth="1"/>
    <col min="5609" max="5609" width="33.28515625" style="1" customWidth="1"/>
    <col min="5610" max="5610" width="24.140625" style="1" customWidth="1"/>
    <col min="5611" max="5611" width="27.42578125" style="1" customWidth="1"/>
    <col min="5612" max="5853" width="11.42578125" style="1"/>
    <col min="5854" max="5855" width="9.7109375" style="1" customWidth="1"/>
    <col min="5856" max="5856" width="61" style="1" customWidth="1"/>
    <col min="5857" max="5857" width="18.7109375" style="1" customWidth="1"/>
    <col min="5858" max="5858" width="17.85546875" style="1" customWidth="1"/>
    <col min="5859" max="5862" width="57" style="1" customWidth="1"/>
    <col min="5863" max="5863" width="25.85546875" style="1" bestFit="1" customWidth="1"/>
    <col min="5864" max="5864" width="25.140625" style="1" customWidth="1"/>
    <col min="5865" max="5865" width="33.28515625" style="1" customWidth="1"/>
    <col min="5866" max="5866" width="24.140625" style="1" customWidth="1"/>
    <col min="5867" max="5867" width="27.42578125" style="1" customWidth="1"/>
    <col min="5868" max="6109" width="11.42578125" style="1"/>
    <col min="6110" max="6111" width="9.7109375" style="1" customWidth="1"/>
    <col min="6112" max="6112" width="61" style="1" customWidth="1"/>
    <col min="6113" max="6113" width="18.7109375" style="1" customWidth="1"/>
    <col min="6114" max="6114" width="17.85546875" style="1" customWidth="1"/>
    <col min="6115" max="6118" width="57" style="1" customWidth="1"/>
    <col min="6119" max="6119" width="25.85546875" style="1" bestFit="1" customWidth="1"/>
    <col min="6120" max="6120" width="25.140625" style="1" customWidth="1"/>
    <col min="6121" max="6121" width="33.28515625" style="1" customWidth="1"/>
    <col min="6122" max="6122" width="24.140625" style="1" customWidth="1"/>
    <col min="6123" max="6123" width="27.42578125" style="1" customWidth="1"/>
    <col min="6124" max="6365" width="11.42578125" style="1"/>
    <col min="6366" max="6367" width="9.7109375" style="1" customWidth="1"/>
    <col min="6368" max="6368" width="61" style="1" customWidth="1"/>
    <col min="6369" max="6369" width="18.7109375" style="1" customWidth="1"/>
    <col min="6370" max="6370" width="17.85546875" style="1" customWidth="1"/>
    <col min="6371" max="6374" width="57" style="1" customWidth="1"/>
    <col min="6375" max="6375" width="25.85546875" style="1" bestFit="1" customWidth="1"/>
    <col min="6376" max="6376" width="25.140625" style="1" customWidth="1"/>
    <col min="6377" max="6377" width="33.28515625" style="1" customWidth="1"/>
    <col min="6378" max="6378" width="24.140625" style="1" customWidth="1"/>
    <col min="6379" max="6379" width="27.42578125" style="1" customWidth="1"/>
    <col min="6380" max="6621" width="11.42578125" style="1"/>
    <col min="6622" max="6623" width="9.7109375" style="1" customWidth="1"/>
    <col min="6624" max="6624" width="61" style="1" customWidth="1"/>
    <col min="6625" max="6625" width="18.7109375" style="1" customWidth="1"/>
    <col min="6626" max="6626" width="17.85546875" style="1" customWidth="1"/>
    <col min="6627" max="6630" width="57" style="1" customWidth="1"/>
    <col min="6631" max="6631" width="25.85546875" style="1" bestFit="1" customWidth="1"/>
    <col min="6632" max="6632" width="25.140625" style="1" customWidth="1"/>
    <col min="6633" max="6633" width="33.28515625" style="1" customWidth="1"/>
    <col min="6634" max="6634" width="24.140625" style="1" customWidth="1"/>
    <col min="6635" max="6635" width="27.42578125" style="1" customWidth="1"/>
    <col min="6636" max="6877" width="11.42578125" style="1"/>
    <col min="6878" max="6879" width="9.7109375" style="1" customWidth="1"/>
    <col min="6880" max="6880" width="61" style="1" customWidth="1"/>
    <col min="6881" max="6881" width="18.7109375" style="1" customWidth="1"/>
    <col min="6882" max="6882" width="17.85546875" style="1" customWidth="1"/>
    <col min="6883" max="6886" width="57" style="1" customWidth="1"/>
    <col min="6887" max="6887" width="25.85546875" style="1" bestFit="1" customWidth="1"/>
    <col min="6888" max="6888" width="25.140625" style="1" customWidth="1"/>
    <col min="6889" max="6889" width="33.28515625" style="1" customWidth="1"/>
    <col min="6890" max="6890" width="24.140625" style="1" customWidth="1"/>
    <col min="6891" max="6891" width="27.42578125" style="1" customWidth="1"/>
    <col min="6892" max="7133" width="11.42578125" style="1"/>
    <col min="7134" max="7135" width="9.7109375" style="1" customWidth="1"/>
    <col min="7136" max="7136" width="61" style="1" customWidth="1"/>
    <col min="7137" max="7137" width="18.7109375" style="1" customWidth="1"/>
    <col min="7138" max="7138" width="17.85546875" style="1" customWidth="1"/>
    <col min="7139" max="7142" width="57" style="1" customWidth="1"/>
    <col min="7143" max="7143" width="25.85546875" style="1" bestFit="1" customWidth="1"/>
    <col min="7144" max="7144" width="25.140625" style="1" customWidth="1"/>
    <col min="7145" max="7145" width="33.28515625" style="1" customWidth="1"/>
    <col min="7146" max="7146" width="24.140625" style="1" customWidth="1"/>
    <col min="7147" max="7147" width="27.42578125" style="1" customWidth="1"/>
    <col min="7148" max="7389" width="11.42578125" style="1"/>
    <col min="7390" max="7391" width="9.7109375" style="1" customWidth="1"/>
    <col min="7392" max="7392" width="61" style="1" customWidth="1"/>
    <col min="7393" max="7393" width="18.7109375" style="1" customWidth="1"/>
    <col min="7394" max="7394" width="17.85546875" style="1" customWidth="1"/>
    <col min="7395" max="7398" width="57" style="1" customWidth="1"/>
    <col min="7399" max="7399" width="25.85546875" style="1" bestFit="1" customWidth="1"/>
    <col min="7400" max="7400" width="25.140625" style="1" customWidth="1"/>
    <col min="7401" max="7401" width="33.28515625" style="1" customWidth="1"/>
    <col min="7402" max="7402" width="24.140625" style="1" customWidth="1"/>
    <col min="7403" max="7403" width="27.42578125" style="1" customWidth="1"/>
    <col min="7404" max="7645" width="11.42578125" style="1"/>
    <col min="7646" max="7647" width="9.7109375" style="1" customWidth="1"/>
    <col min="7648" max="7648" width="61" style="1" customWidth="1"/>
    <col min="7649" max="7649" width="18.7109375" style="1" customWidth="1"/>
    <col min="7650" max="7650" width="17.85546875" style="1" customWidth="1"/>
    <col min="7651" max="7654" width="57" style="1" customWidth="1"/>
    <col min="7655" max="7655" width="25.85546875" style="1" bestFit="1" customWidth="1"/>
    <col min="7656" max="7656" width="25.140625" style="1" customWidth="1"/>
    <col min="7657" max="7657" width="33.28515625" style="1" customWidth="1"/>
    <col min="7658" max="7658" width="24.140625" style="1" customWidth="1"/>
    <col min="7659" max="7659" width="27.42578125" style="1" customWidth="1"/>
    <col min="7660" max="7901" width="11.42578125" style="1"/>
    <col min="7902" max="7903" width="9.7109375" style="1" customWidth="1"/>
    <col min="7904" max="7904" width="61" style="1" customWidth="1"/>
    <col min="7905" max="7905" width="18.7109375" style="1" customWidth="1"/>
    <col min="7906" max="7906" width="17.85546875" style="1" customWidth="1"/>
    <col min="7907" max="7910" width="57" style="1" customWidth="1"/>
    <col min="7911" max="7911" width="25.85546875" style="1" bestFit="1" customWidth="1"/>
    <col min="7912" max="7912" width="25.140625" style="1" customWidth="1"/>
    <col min="7913" max="7913" width="33.28515625" style="1" customWidth="1"/>
    <col min="7914" max="7914" width="24.140625" style="1" customWidth="1"/>
    <col min="7915" max="7915" width="27.42578125" style="1" customWidth="1"/>
    <col min="7916" max="8157" width="11.42578125" style="1"/>
    <col min="8158" max="8159" width="9.7109375" style="1" customWidth="1"/>
    <col min="8160" max="8160" width="61" style="1" customWidth="1"/>
    <col min="8161" max="8161" width="18.7109375" style="1" customWidth="1"/>
    <col min="8162" max="8162" width="17.85546875" style="1" customWidth="1"/>
    <col min="8163" max="8166" width="57" style="1" customWidth="1"/>
    <col min="8167" max="8167" width="25.85546875" style="1" bestFit="1" customWidth="1"/>
    <col min="8168" max="8168" width="25.140625" style="1" customWidth="1"/>
    <col min="8169" max="8169" width="33.28515625" style="1" customWidth="1"/>
    <col min="8170" max="8170" width="24.140625" style="1" customWidth="1"/>
    <col min="8171" max="8171" width="27.42578125" style="1" customWidth="1"/>
    <col min="8172" max="8413" width="11.42578125" style="1"/>
    <col min="8414" max="8415" width="9.7109375" style="1" customWidth="1"/>
    <col min="8416" max="8416" width="61" style="1" customWidth="1"/>
    <col min="8417" max="8417" width="18.7109375" style="1" customWidth="1"/>
    <col min="8418" max="8418" width="17.85546875" style="1" customWidth="1"/>
    <col min="8419" max="8422" width="57" style="1" customWidth="1"/>
    <col min="8423" max="8423" width="25.85546875" style="1" bestFit="1" customWidth="1"/>
    <col min="8424" max="8424" width="25.140625" style="1" customWidth="1"/>
    <col min="8425" max="8425" width="33.28515625" style="1" customWidth="1"/>
    <col min="8426" max="8426" width="24.140625" style="1" customWidth="1"/>
    <col min="8427" max="8427" width="27.42578125" style="1" customWidth="1"/>
    <col min="8428" max="8669" width="11.42578125" style="1"/>
    <col min="8670" max="8671" width="9.7109375" style="1" customWidth="1"/>
    <col min="8672" max="8672" width="61" style="1" customWidth="1"/>
    <col min="8673" max="8673" width="18.7109375" style="1" customWidth="1"/>
    <col min="8674" max="8674" width="17.85546875" style="1" customWidth="1"/>
    <col min="8675" max="8678" width="57" style="1" customWidth="1"/>
    <col min="8679" max="8679" width="25.85546875" style="1" bestFit="1" customWidth="1"/>
    <col min="8680" max="8680" width="25.140625" style="1" customWidth="1"/>
    <col min="8681" max="8681" width="33.28515625" style="1" customWidth="1"/>
    <col min="8682" max="8682" width="24.140625" style="1" customWidth="1"/>
    <col min="8683" max="8683" width="27.42578125" style="1" customWidth="1"/>
    <col min="8684" max="8925" width="11.42578125" style="1"/>
    <col min="8926" max="8927" width="9.7109375" style="1" customWidth="1"/>
    <col min="8928" max="8928" width="61" style="1" customWidth="1"/>
    <col min="8929" max="8929" width="18.7109375" style="1" customWidth="1"/>
    <col min="8930" max="8930" width="17.85546875" style="1" customWidth="1"/>
    <col min="8931" max="8934" width="57" style="1" customWidth="1"/>
    <col min="8935" max="8935" width="25.85546875" style="1" bestFit="1" customWidth="1"/>
    <col min="8936" max="8936" width="25.140625" style="1" customWidth="1"/>
    <col min="8937" max="8937" width="33.28515625" style="1" customWidth="1"/>
    <col min="8938" max="8938" width="24.140625" style="1" customWidth="1"/>
    <col min="8939" max="8939" width="27.42578125" style="1" customWidth="1"/>
    <col min="8940" max="9181" width="11.42578125" style="1"/>
    <col min="9182" max="9183" width="9.7109375" style="1" customWidth="1"/>
    <col min="9184" max="9184" width="61" style="1" customWidth="1"/>
    <col min="9185" max="9185" width="18.7109375" style="1" customWidth="1"/>
    <col min="9186" max="9186" width="17.85546875" style="1" customWidth="1"/>
    <col min="9187" max="9190" width="57" style="1" customWidth="1"/>
    <col min="9191" max="9191" width="25.85546875" style="1" bestFit="1" customWidth="1"/>
    <col min="9192" max="9192" width="25.140625" style="1" customWidth="1"/>
    <col min="9193" max="9193" width="33.28515625" style="1" customWidth="1"/>
    <col min="9194" max="9194" width="24.140625" style="1" customWidth="1"/>
    <col min="9195" max="9195" width="27.42578125" style="1" customWidth="1"/>
    <col min="9196" max="9437" width="11.42578125" style="1"/>
    <col min="9438" max="9439" width="9.7109375" style="1" customWidth="1"/>
    <col min="9440" max="9440" width="61" style="1" customWidth="1"/>
    <col min="9441" max="9441" width="18.7109375" style="1" customWidth="1"/>
    <col min="9442" max="9442" width="17.85546875" style="1" customWidth="1"/>
    <col min="9443" max="9446" width="57" style="1" customWidth="1"/>
    <col min="9447" max="9447" width="25.85546875" style="1" bestFit="1" customWidth="1"/>
    <col min="9448" max="9448" width="25.140625" style="1" customWidth="1"/>
    <col min="9449" max="9449" width="33.28515625" style="1" customWidth="1"/>
    <col min="9450" max="9450" width="24.140625" style="1" customWidth="1"/>
    <col min="9451" max="9451" width="27.42578125" style="1" customWidth="1"/>
    <col min="9452" max="9693" width="11.42578125" style="1"/>
    <col min="9694" max="9695" width="9.7109375" style="1" customWidth="1"/>
    <col min="9696" max="9696" width="61" style="1" customWidth="1"/>
    <col min="9697" max="9697" width="18.7109375" style="1" customWidth="1"/>
    <col min="9698" max="9698" width="17.85546875" style="1" customWidth="1"/>
    <col min="9699" max="9702" width="57" style="1" customWidth="1"/>
    <col min="9703" max="9703" width="25.85546875" style="1" bestFit="1" customWidth="1"/>
    <col min="9704" max="9704" width="25.140625" style="1" customWidth="1"/>
    <col min="9705" max="9705" width="33.28515625" style="1" customWidth="1"/>
    <col min="9706" max="9706" width="24.140625" style="1" customWidth="1"/>
    <col min="9707" max="9707" width="27.42578125" style="1" customWidth="1"/>
    <col min="9708" max="9949" width="11.42578125" style="1"/>
    <col min="9950" max="9951" width="9.7109375" style="1" customWidth="1"/>
    <col min="9952" max="9952" width="61" style="1" customWidth="1"/>
    <col min="9953" max="9953" width="18.7109375" style="1" customWidth="1"/>
    <col min="9954" max="9954" width="17.85546875" style="1" customWidth="1"/>
    <col min="9955" max="9958" width="57" style="1" customWidth="1"/>
    <col min="9959" max="9959" width="25.85546875" style="1" bestFit="1" customWidth="1"/>
    <col min="9960" max="9960" width="25.140625" style="1" customWidth="1"/>
    <col min="9961" max="9961" width="33.28515625" style="1" customWidth="1"/>
    <col min="9962" max="9962" width="24.140625" style="1" customWidth="1"/>
    <col min="9963" max="9963" width="27.42578125" style="1" customWidth="1"/>
    <col min="9964" max="10205" width="11.42578125" style="1"/>
    <col min="10206" max="10207" width="9.7109375" style="1" customWidth="1"/>
    <col min="10208" max="10208" width="61" style="1" customWidth="1"/>
    <col min="10209" max="10209" width="18.7109375" style="1" customWidth="1"/>
    <col min="10210" max="10210" width="17.85546875" style="1" customWidth="1"/>
    <col min="10211" max="10214" width="57" style="1" customWidth="1"/>
    <col min="10215" max="10215" width="25.85546875" style="1" bestFit="1" customWidth="1"/>
    <col min="10216" max="10216" width="25.140625" style="1" customWidth="1"/>
    <col min="10217" max="10217" width="33.28515625" style="1" customWidth="1"/>
    <col min="10218" max="10218" width="24.140625" style="1" customWidth="1"/>
    <col min="10219" max="10219" width="27.42578125" style="1" customWidth="1"/>
    <col min="10220" max="10461" width="11.42578125" style="1"/>
    <col min="10462" max="10463" width="9.7109375" style="1" customWidth="1"/>
    <col min="10464" max="10464" width="61" style="1" customWidth="1"/>
    <col min="10465" max="10465" width="18.7109375" style="1" customWidth="1"/>
    <col min="10466" max="10466" width="17.85546875" style="1" customWidth="1"/>
    <col min="10467" max="10470" width="57" style="1" customWidth="1"/>
    <col min="10471" max="10471" width="25.85546875" style="1" bestFit="1" customWidth="1"/>
    <col min="10472" max="10472" width="25.140625" style="1" customWidth="1"/>
    <col min="10473" max="10473" width="33.28515625" style="1" customWidth="1"/>
    <col min="10474" max="10474" width="24.140625" style="1" customWidth="1"/>
    <col min="10475" max="10475" width="27.42578125" style="1" customWidth="1"/>
    <col min="10476" max="10717" width="11.42578125" style="1"/>
    <col min="10718" max="10719" width="9.7109375" style="1" customWidth="1"/>
    <col min="10720" max="10720" width="61" style="1" customWidth="1"/>
    <col min="10721" max="10721" width="18.7109375" style="1" customWidth="1"/>
    <col min="10722" max="10722" width="17.85546875" style="1" customWidth="1"/>
    <col min="10723" max="10726" width="57" style="1" customWidth="1"/>
    <col min="10727" max="10727" width="25.85546875" style="1" bestFit="1" customWidth="1"/>
    <col min="10728" max="10728" width="25.140625" style="1" customWidth="1"/>
    <col min="10729" max="10729" width="33.28515625" style="1" customWidth="1"/>
    <col min="10730" max="10730" width="24.140625" style="1" customWidth="1"/>
    <col min="10731" max="10731" width="27.42578125" style="1" customWidth="1"/>
    <col min="10732" max="10973" width="11.42578125" style="1"/>
    <col min="10974" max="10975" width="9.7109375" style="1" customWidth="1"/>
    <col min="10976" max="10976" width="61" style="1" customWidth="1"/>
    <col min="10977" max="10977" width="18.7109375" style="1" customWidth="1"/>
    <col min="10978" max="10978" width="17.85546875" style="1" customWidth="1"/>
    <col min="10979" max="10982" width="57" style="1" customWidth="1"/>
    <col min="10983" max="10983" width="25.85546875" style="1" bestFit="1" customWidth="1"/>
    <col min="10984" max="10984" width="25.140625" style="1" customWidth="1"/>
    <col min="10985" max="10985" width="33.28515625" style="1" customWidth="1"/>
    <col min="10986" max="10986" width="24.140625" style="1" customWidth="1"/>
    <col min="10987" max="10987" width="27.42578125" style="1" customWidth="1"/>
    <col min="10988" max="11229" width="11.42578125" style="1"/>
    <col min="11230" max="11231" width="9.7109375" style="1" customWidth="1"/>
    <col min="11232" max="11232" width="61" style="1" customWidth="1"/>
    <col min="11233" max="11233" width="18.7109375" style="1" customWidth="1"/>
    <col min="11234" max="11234" width="17.85546875" style="1" customWidth="1"/>
    <col min="11235" max="11238" width="57" style="1" customWidth="1"/>
    <col min="11239" max="11239" width="25.85546875" style="1" bestFit="1" customWidth="1"/>
    <col min="11240" max="11240" width="25.140625" style="1" customWidth="1"/>
    <col min="11241" max="11241" width="33.28515625" style="1" customWidth="1"/>
    <col min="11242" max="11242" width="24.140625" style="1" customWidth="1"/>
    <col min="11243" max="11243" width="27.42578125" style="1" customWidth="1"/>
    <col min="11244" max="11485" width="11.42578125" style="1"/>
    <col min="11486" max="11487" width="9.7109375" style="1" customWidth="1"/>
    <col min="11488" max="11488" width="61" style="1" customWidth="1"/>
    <col min="11489" max="11489" width="18.7109375" style="1" customWidth="1"/>
    <col min="11490" max="11490" width="17.85546875" style="1" customWidth="1"/>
    <col min="11491" max="11494" width="57" style="1" customWidth="1"/>
    <col min="11495" max="11495" width="25.85546875" style="1" bestFit="1" customWidth="1"/>
    <col min="11496" max="11496" width="25.140625" style="1" customWidth="1"/>
    <col min="11497" max="11497" width="33.28515625" style="1" customWidth="1"/>
    <col min="11498" max="11498" width="24.140625" style="1" customWidth="1"/>
    <col min="11499" max="11499" width="27.42578125" style="1" customWidth="1"/>
    <col min="11500" max="11741" width="11.42578125" style="1"/>
    <col min="11742" max="11743" width="9.7109375" style="1" customWidth="1"/>
    <col min="11744" max="11744" width="61" style="1" customWidth="1"/>
    <col min="11745" max="11745" width="18.7109375" style="1" customWidth="1"/>
    <col min="11746" max="11746" width="17.85546875" style="1" customWidth="1"/>
    <col min="11747" max="11750" width="57" style="1" customWidth="1"/>
    <col min="11751" max="11751" width="25.85546875" style="1" bestFit="1" customWidth="1"/>
    <col min="11752" max="11752" width="25.140625" style="1" customWidth="1"/>
    <col min="11753" max="11753" width="33.28515625" style="1" customWidth="1"/>
    <col min="11754" max="11754" width="24.140625" style="1" customWidth="1"/>
    <col min="11755" max="11755" width="27.42578125" style="1" customWidth="1"/>
    <col min="11756" max="11997" width="11.42578125" style="1"/>
    <col min="11998" max="11999" width="9.7109375" style="1" customWidth="1"/>
    <col min="12000" max="12000" width="61" style="1" customWidth="1"/>
    <col min="12001" max="12001" width="18.7109375" style="1" customWidth="1"/>
    <col min="12002" max="12002" width="17.85546875" style="1" customWidth="1"/>
    <col min="12003" max="12006" width="57" style="1" customWidth="1"/>
    <col min="12007" max="12007" width="25.85546875" style="1" bestFit="1" customWidth="1"/>
    <col min="12008" max="12008" width="25.140625" style="1" customWidth="1"/>
    <col min="12009" max="12009" width="33.28515625" style="1" customWidth="1"/>
    <col min="12010" max="12010" width="24.140625" style="1" customWidth="1"/>
    <col min="12011" max="12011" width="27.42578125" style="1" customWidth="1"/>
    <col min="12012" max="12253" width="11.42578125" style="1"/>
    <col min="12254" max="12255" width="9.7109375" style="1" customWidth="1"/>
    <col min="12256" max="12256" width="61" style="1" customWidth="1"/>
    <col min="12257" max="12257" width="18.7109375" style="1" customWidth="1"/>
    <col min="12258" max="12258" width="17.85546875" style="1" customWidth="1"/>
    <col min="12259" max="12262" width="57" style="1" customWidth="1"/>
    <col min="12263" max="12263" width="25.85546875" style="1" bestFit="1" customWidth="1"/>
    <col min="12264" max="12264" width="25.140625" style="1" customWidth="1"/>
    <col min="12265" max="12265" width="33.28515625" style="1" customWidth="1"/>
    <col min="12266" max="12266" width="24.140625" style="1" customWidth="1"/>
    <col min="12267" max="12267" width="27.42578125" style="1" customWidth="1"/>
    <col min="12268" max="12509" width="11.42578125" style="1"/>
    <col min="12510" max="12511" width="9.7109375" style="1" customWidth="1"/>
    <col min="12512" max="12512" width="61" style="1" customWidth="1"/>
    <col min="12513" max="12513" width="18.7109375" style="1" customWidth="1"/>
    <col min="12514" max="12514" width="17.85546875" style="1" customWidth="1"/>
    <col min="12515" max="12518" width="57" style="1" customWidth="1"/>
    <col min="12519" max="12519" width="25.85546875" style="1" bestFit="1" customWidth="1"/>
    <col min="12520" max="12520" width="25.140625" style="1" customWidth="1"/>
    <col min="12521" max="12521" width="33.28515625" style="1" customWidth="1"/>
    <col min="12522" max="12522" width="24.140625" style="1" customWidth="1"/>
    <col min="12523" max="12523" width="27.42578125" style="1" customWidth="1"/>
    <col min="12524" max="12765" width="11.42578125" style="1"/>
    <col min="12766" max="12767" width="9.7109375" style="1" customWidth="1"/>
    <col min="12768" max="12768" width="61" style="1" customWidth="1"/>
    <col min="12769" max="12769" width="18.7109375" style="1" customWidth="1"/>
    <col min="12770" max="12770" width="17.85546875" style="1" customWidth="1"/>
    <col min="12771" max="12774" width="57" style="1" customWidth="1"/>
    <col min="12775" max="12775" width="25.85546875" style="1" bestFit="1" customWidth="1"/>
    <col min="12776" max="12776" width="25.140625" style="1" customWidth="1"/>
    <col min="12777" max="12777" width="33.28515625" style="1" customWidth="1"/>
    <col min="12778" max="12778" width="24.140625" style="1" customWidth="1"/>
    <col min="12779" max="12779" width="27.42578125" style="1" customWidth="1"/>
    <col min="12780" max="13021" width="11.42578125" style="1"/>
    <col min="13022" max="13023" width="9.7109375" style="1" customWidth="1"/>
    <col min="13024" max="13024" width="61" style="1" customWidth="1"/>
    <col min="13025" max="13025" width="18.7109375" style="1" customWidth="1"/>
    <col min="13026" max="13026" width="17.85546875" style="1" customWidth="1"/>
    <col min="13027" max="13030" width="57" style="1" customWidth="1"/>
    <col min="13031" max="13031" width="25.85546875" style="1" bestFit="1" customWidth="1"/>
    <col min="13032" max="13032" width="25.140625" style="1" customWidth="1"/>
    <col min="13033" max="13033" width="33.28515625" style="1" customWidth="1"/>
    <col min="13034" max="13034" width="24.140625" style="1" customWidth="1"/>
    <col min="13035" max="13035" width="27.42578125" style="1" customWidth="1"/>
    <col min="13036" max="13277" width="11.42578125" style="1"/>
    <col min="13278" max="13279" width="9.7109375" style="1" customWidth="1"/>
    <col min="13280" max="13280" width="61" style="1" customWidth="1"/>
    <col min="13281" max="13281" width="18.7109375" style="1" customWidth="1"/>
    <col min="13282" max="13282" width="17.85546875" style="1" customWidth="1"/>
    <col min="13283" max="13286" width="57" style="1" customWidth="1"/>
    <col min="13287" max="13287" width="25.85546875" style="1" bestFit="1" customWidth="1"/>
    <col min="13288" max="13288" width="25.140625" style="1" customWidth="1"/>
    <col min="13289" max="13289" width="33.28515625" style="1" customWidth="1"/>
    <col min="13290" max="13290" width="24.140625" style="1" customWidth="1"/>
    <col min="13291" max="13291" width="27.42578125" style="1" customWidth="1"/>
    <col min="13292" max="13533" width="11.42578125" style="1"/>
    <col min="13534" max="13535" width="9.7109375" style="1" customWidth="1"/>
    <col min="13536" max="13536" width="61" style="1" customWidth="1"/>
    <col min="13537" max="13537" width="18.7109375" style="1" customWidth="1"/>
    <col min="13538" max="13538" width="17.85546875" style="1" customWidth="1"/>
    <col min="13539" max="13542" width="57" style="1" customWidth="1"/>
    <col min="13543" max="13543" width="25.85546875" style="1" bestFit="1" customWidth="1"/>
    <col min="13544" max="13544" width="25.140625" style="1" customWidth="1"/>
    <col min="13545" max="13545" width="33.28515625" style="1" customWidth="1"/>
    <col min="13546" max="13546" width="24.140625" style="1" customWidth="1"/>
    <col min="13547" max="13547" width="27.42578125" style="1" customWidth="1"/>
    <col min="13548" max="13789" width="11.42578125" style="1"/>
    <col min="13790" max="13791" width="9.7109375" style="1" customWidth="1"/>
    <col min="13792" max="13792" width="61" style="1" customWidth="1"/>
    <col min="13793" max="13793" width="18.7109375" style="1" customWidth="1"/>
    <col min="13794" max="13794" width="17.85546875" style="1" customWidth="1"/>
    <col min="13795" max="13798" width="57" style="1" customWidth="1"/>
    <col min="13799" max="13799" width="25.85546875" style="1" bestFit="1" customWidth="1"/>
    <col min="13800" max="13800" width="25.140625" style="1" customWidth="1"/>
    <col min="13801" max="13801" width="33.28515625" style="1" customWidth="1"/>
    <col min="13802" max="13802" width="24.140625" style="1" customWidth="1"/>
    <col min="13803" max="13803" width="27.42578125" style="1" customWidth="1"/>
    <col min="13804" max="14045" width="11.42578125" style="1"/>
    <col min="14046" max="14047" width="9.7109375" style="1" customWidth="1"/>
    <col min="14048" max="14048" width="61" style="1" customWidth="1"/>
    <col min="14049" max="14049" width="18.7109375" style="1" customWidth="1"/>
    <col min="14050" max="14050" width="17.85546875" style="1" customWidth="1"/>
    <col min="14051" max="14054" width="57" style="1" customWidth="1"/>
    <col min="14055" max="14055" width="25.85546875" style="1" bestFit="1" customWidth="1"/>
    <col min="14056" max="14056" width="25.140625" style="1" customWidth="1"/>
    <col min="14057" max="14057" width="33.28515625" style="1" customWidth="1"/>
    <col min="14058" max="14058" width="24.140625" style="1" customWidth="1"/>
    <col min="14059" max="14059" width="27.42578125" style="1" customWidth="1"/>
    <col min="14060" max="14301" width="11.42578125" style="1"/>
    <col min="14302" max="14303" width="9.7109375" style="1" customWidth="1"/>
    <col min="14304" max="14304" width="61" style="1" customWidth="1"/>
    <col min="14305" max="14305" width="18.7109375" style="1" customWidth="1"/>
    <col min="14306" max="14306" width="17.85546875" style="1" customWidth="1"/>
    <col min="14307" max="14310" width="57" style="1" customWidth="1"/>
    <col min="14311" max="14311" width="25.85546875" style="1" bestFit="1" customWidth="1"/>
    <col min="14312" max="14312" width="25.140625" style="1" customWidth="1"/>
    <col min="14313" max="14313" width="33.28515625" style="1" customWidth="1"/>
    <col min="14314" max="14314" width="24.140625" style="1" customWidth="1"/>
    <col min="14315" max="14315" width="27.42578125" style="1" customWidth="1"/>
    <col min="14316" max="14557" width="11.42578125" style="1"/>
    <col min="14558" max="14559" width="9.7109375" style="1" customWidth="1"/>
    <col min="14560" max="14560" width="61" style="1" customWidth="1"/>
    <col min="14561" max="14561" width="18.7109375" style="1" customWidth="1"/>
    <col min="14562" max="14562" width="17.85546875" style="1" customWidth="1"/>
    <col min="14563" max="14566" width="57" style="1" customWidth="1"/>
    <col min="14567" max="14567" width="25.85546875" style="1" bestFit="1" customWidth="1"/>
    <col min="14568" max="14568" width="25.140625" style="1" customWidth="1"/>
    <col min="14569" max="14569" width="33.28515625" style="1" customWidth="1"/>
    <col min="14570" max="14570" width="24.140625" style="1" customWidth="1"/>
    <col min="14571" max="14571" width="27.42578125" style="1" customWidth="1"/>
    <col min="14572" max="14813" width="11.42578125" style="1"/>
    <col min="14814" max="14815" width="9.7109375" style="1" customWidth="1"/>
    <col min="14816" max="14816" width="61" style="1" customWidth="1"/>
    <col min="14817" max="14817" width="18.7109375" style="1" customWidth="1"/>
    <col min="14818" max="14818" width="17.85546875" style="1" customWidth="1"/>
    <col min="14819" max="14822" width="57" style="1" customWidth="1"/>
    <col min="14823" max="14823" width="25.85546875" style="1" bestFit="1" customWidth="1"/>
    <col min="14824" max="14824" width="25.140625" style="1" customWidth="1"/>
    <col min="14825" max="14825" width="33.28515625" style="1" customWidth="1"/>
    <col min="14826" max="14826" width="24.140625" style="1" customWidth="1"/>
    <col min="14827" max="14827" width="27.42578125" style="1" customWidth="1"/>
    <col min="14828" max="15069" width="11.42578125" style="1"/>
    <col min="15070" max="15071" width="9.7109375" style="1" customWidth="1"/>
    <col min="15072" max="15072" width="61" style="1" customWidth="1"/>
    <col min="15073" max="15073" width="18.7109375" style="1" customWidth="1"/>
    <col min="15074" max="15074" width="17.85546875" style="1" customWidth="1"/>
    <col min="15075" max="15078" width="57" style="1" customWidth="1"/>
    <col min="15079" max="15079" width="25.85546875" style="1" bestFit="1" customWidth="1"/>
    <col min="15080" max="15080" width="25.140625" style="1" customWidth="1"/>
    <col min="15081" max="15081" width="33.28515625" style="1" customWidth="1"/>
    <col min="15082" max="15082" width="24.140625" style="1" customWidth="1"/>
    <col min="15083" max="15083" width="27.42578125" style="1" customWidth="1"/>
    <col min="15084" max="15325" width="11.42578125" style="1"/>
    <col min="15326" max="15327" width="9.7109375" style="1" customWidth="1"/>
    <col min="15328" max="15328" width="61" style="1" customWidth="1"/>
    <col min="15329" max="15329" width="18.7109375" style="1" customWidth="1"/>
    <col min="15330" max="15330" width="17.85546875" style="1" customWidth="1"/>
    <col min="15331" max="15334" width="57" style="1" customWidth="1"/>
    <col min="15335" max="15335" width="25.85546875" style="1" bestFit="1" customWidth="1"/>
    <col min="15336" max="15336" width="25.140625" style="1" customWidth="1"/>
    <col min="15337" max="15337" width="33.28515625" style="1" customWidth="1"/>
    <col min="15338" max="15338" width="24.140625" style="1" customWidth="1"/>
    <col min="15339" max="15339" width="27.42578125" style="1" customWidth="1"/>
    <col min="15340" max="15581" width="11.42578125" style="1"/>
    <col min="15582" max="15583" width="9.7109375" style="1" customWidth="1"/>
    <col min="15584" max="15584" width="61" style="1" customWidth="1"/>
    <col min="15585" max="15585" width="18.7109375" style="1" customWidth="1"/>
    <col min="15586" max="15586" width="17.85546875" style="1" customWidth="1"/>
    <col min="15587" max="15590" width="57" style="1" customWidth="1"/>
    <col min="15591" max="15591" width="25.85546875" style="1" bestFit="1" customWidth="1"/>
    <col min="15592" max="15592" width="25.140625" style="1" customWidth="1"/>
    <col min="15593" max="15593" width="33.28515625" style="1" customWidth="1"/>
    <col min="15594" max="15594" width="24.140625" style="1" customWidth="1"/>
    <col min="15595" max="15595" width="27.42578125" style="1" customWidth="1"/>
    <col min="15596" max="15837" width="11.42578125" style="1"/>
    <col min="15838" max="15839" width="9.7109375" style="1" customWidth="1"/>
    <col min="15840" max="15840" width="61" style="1" customWidth="1"/>
    <col min="15841" max="15841" width="18.7109375" style="1" customWidth="1"/>
    <col min="15842" max="15842" width="17.85546875" style="1" customWidth="1"/>
    <col min="15843" max="15846" width="57" style="1" customWidth="1"/>
    <col min="15847" max="15847" width="25.85546875" style="1" bestFit="1" customWidth="1"/>
    <col min="15848" max="15848" width="25.140625" style="1" customWidth="1"/>
    <col min="15849" max="15849" width="33.28515625" style="1" customWidth="1"/>
    <col min="15850" max="15850" width="24.140625" style="1" customWidth="1"/>
    <col min="15851" max="15851" width="27.42578125" style="1" customWidth="1"/>
    <col min="15852" max="16093" width="11.42578125" style="1"/>
    <col min="16094" max="16095" width="9.7109375" style="1" customWidth="1"/>
    <col min="16096" max="16096" width="61" style="1" customWidth="1"/>
    <col min="16097" max="16097" width="18.7109375" style="1" customWidth="1"/>
    <col min="16098" max="16098" width="17.85546875" style="1" customWidth="1"/>
    <col min="16099" max="16102" width="57" style="1" customWidth="1"/>
    <col min="16103" max="16103" width="25.85546875" style="1" bestFit="1" customWidth="1"/>
    <col min="16104" max="16104" width="25.140625" style="1" customWidth="1"/>
    <col min="16105" max="16105" width="33.28515625" style="1" customWidth="1"/>
    <col min="16106" max="16106" width="24.140625" style="1" customWidth="1"/>
    <col min="16107" max="16107" width="27.42578125" style="1" customWidth="1"/>
    <col min="16108" max="16384" width="11.42578125" style="1"/>
  </cols>
  <sheetData>
    <row r="1" spans="1:17" s="76" customFormat="1" x14ac:dyDescent="0.25">
      <c r="B1" s="117" t="s">
        <v>96</v>
      </c>
      <c r="C1" s="117"/>
      <c r="D1" s="117"/>
      <c r="E1" s="117"/>
      <c r="F1" s="117"/>
      <c r="G1" s="117"/>
      <c r="H1" s="117"/>
      <c r="I1" s="117"/>
      <c r="J1" s="117"/>
      <c r="K1" s="117"/>
      <c r="L1" s="117"/>
      <c r="M1" s="77"/>
      <c r="N1" s="14"/>
      <c r="O1" s="15" t="s">
        <v>0</v>
      </c>
      <c r="P1" s="15" t="s">
        <v>1</v>
      </c>
      <c r="Q1" s="15" t="s">
        <v>2</v>
      </c>
    </row>
    <row r="2" spans="1:17" s="76" customFormat="1" x14ac:dyDescent="0.25">
      <c r="B2" s="117" t="s">
        <v>97</v>
      </c>
      <c r="C2" s="117"/>
      <c r="D2" s="117"/>
      <c r="E2" s="117"/>
      <c r="F2" s="117"/>
      <c r="G2" s="117"/>
      <c r="H2" s="117"/>
      <c r="I2" s="117"/>
      <c r="J2" s="117"/>
      <c r="K2" s="117"/>
      <c r="L2" s="117"/>
      <c r="M2" s="77"/>
      <c r="N2" s="14" t="s">
        <v>3</v>
      </c>
      <c r="O2" s="15"/>
      <c r="P2" s="15"/>
      <c r="Q2" s="16"/>
    </row>
    <row r="3" spans="1:17" s="76" customFormat="1" x14ac:dyDescent="0.25">
      <c r="B3" s="117" t="s">
        <v>98</v>
      </c>
      <c r="C3" s="117"/>
      <c r="D3" s="117"/>
      <c r="E3" s="117"/>
      <c r="F3" s="117"/>
      <c r="G3" s="117"/>
      <c r="H3" s="117"/>
      <c r="I3" s="117"/>
      <c r="J3" s="117"/>
      <c r="K3" s="117"/>
      <c r="L3" s="117"/>
      <c r="M3" s="77"/>
      <c r="N3" s="14" t="s">
        <v>4</v>
      </c>
      <c r="O3" s="15">
        <v>16</v>
      </c>
      <c r="P3" s="15">
        <v>17</v>
      </c>
      <c r="Q3" s="15">
        <v>17</v>
      </c>
    </row>
    <row r="4" spans="1:17" s="76" customFormat="1" x14ac:dyDescent="0.25">
      <c r="B4" s="117" t="s">
        <v>106</v>
      </c>
      <c r="C4" s="117"/>
      <c r="D4" s="117"/>
      <c r="E4" s="117"/>
      <c r="F4" s="117"/>
      <c r="G4" s="117"/>
      <c r="H4" s="117"/>
      <c r="I4" s="117"/>
      <c r="J4" s="117"/>
      <c r="K4" s="117"/>
      <c r="L4" s="117"/>
      <c r="M4" s="77"/>
      <c r="N4" s="14" t="s">
        <v>5</v>
      </c>
      <c r="O4" s="15">
        <v>30</v>
      </c>
      <c r="P4" s="15">
        <v>31</v>
      </c>
      <c r="Q4" s="15">
        <v>31</v>
      </c>
    </row>
    <row r="5" spans="1:17" x14ac:dyDescent="0.25">
      <c r="B5" s="63"/>
      <c r="C5" s="63"/>
      <c r="D5" s="63"/>
      <c r="E5" s="63"/>
      <c r="F5" s="63"/>
      <c r="G5" s="63"/>
      <c r="H5" s="63"/>
      <c r="I5" s="63"/>
      <c r="J5" s="63"/>
      <c r="K5" s="63"/>
      <c r="L5" s="63"/>
      <c r="M5" s="63"/>
      <c r="N5" s="14" t="s">
        <v>9</v>
      </c>
      <c r="O5" s="15">
        <v>30</v>
      </c>
      <c r="P5" s="15">
        <v>28</v>
      </c>
      <c r="Q5" s="15">
        <v>28</v>
      </c>
    </row>
    <row r="6" spans="1:17" ht="37.5" customHeight="1" x14ac:dyDescent="0.25">
      <c r="A6" s="51" t="s">
        <v>6</v>
      </c>
      <c r="B6" s="62" t="s">
        <v>7</v>
      </c>
      <c r="C6" s="50"/>
      <c r="D6" s="113" t="s">
        <v>91</v>
      </c>
      <c r="E6" s="113"/>
      <c r="F6" s="113"/>
      <c r="G6" s="113"/>
      <c r="I6" s="30" t="s">
        <v>8</v>
      </c>
      <c r="J6" s="17">
        <f>+P3</f>
        <v>17</v>
      </c>
      <c r="K6" s="30" t="s">
        <v>12</v>
      </c>
      <c r="L6" s="18">
        <f>+P4+P5+P6+P7+P8+P9+P10+P11+P12+P13+P14+P15</f>
        <v>365</v>
      </c>
      <c r="N6" s="14" t="s">
        <v>13</v>
      </c>
      <c r="O6" s="15">
        <v>30</v>
      </c>
      <c r="P6" s="15">
        <v>31</v>
      </c>
      <c r="Q6" s="15">
        <v>31</v>
      </c>
    </row>
    <row r="7" spans="1:17" ht="37.5" customHeight="1" x14ac:dyDescent="0.25">
      <c r="A7" s="51" t="s">
        <v>10</v>
      </c>
      <c r="B7" s="98" t="s">
        <v>11</v>
      </c>
      <c r="C7" s="50"/>
      <c r="D7" s="113"/>
      <c r="E7" s="113"/>
      <c r="F7" s="113"/>
      <c r="G7" s="113"/>
      <c r="K7" s="63"/>
      <c r="L7" s="63"/>
      <c r="N7" s="14" t="s">
        <v>15</v>
      </c>
      <c r="O7" s="15">
        <v>30</v>
      </c>
      <c r="P7" s="15">
        <v>30</v>
      </c>
      <c r="Q7" s="15">
        <v>30</v>
      </c>
    </row>
    <row r="8" spans="1:17" ht="37.5" customHeight="1" x14ac:dyDescent="0.25">
      <c r="A8" s="30" t="s">
        <v>14</v>
      </c>
      <c r="B8" s="62">
        <v>5</v>
      </c>
      <c r="C8" s="50"/>
      <c r="D8" s="113"/>
      <c r="E8" s="113"/>
      <c r="F8" s="113"/>
      <c r="G8" s="113"/>
      <c r="I8" s="20" t="s">
        <v>17</v>
      </c>
      <c r="J8" s="18">
        <f>+O3</f>
        <v>16</v>
      </c>
      <c r="K8" s="20" t="s">
        <v>18</v>
      </c>
      <c r="L8" s="18">
        <f>+O4+O5+O6+O7+O8+O9+O10+O11+O12+O13+O14+O15</f>
        <v>360</v>
      </c>
      <c r="M8" s="63"/>
      <c r="N8" s="14" t="s">
        <v>19</v>
      </c>
      <c r="O8" s="15">
        <v>30</v>
      </c>
      <c r="P8" s="15">
        <v>31</v>
      </c>
      <c r="Q8" s="15">
        <v>31</v>
      </c>
    </row>
    <row r="9" spans="1:17" ht="37.5" customHeight="1" x14ac:dyDescent="0.25">
      <c r="A9" s="30" t="s">
        <v>16</v>
      </c>
      <c r="B9" s="62">
        <v>80</v>
      </c>
      <c r="C9" s="50"/>
      <c r="D9" s="113"/>
      <c r="E9" s="113"/>
      <c r="F9" s="113"/>
      <c r="G9" s="113"/>
      <c r="I9" s="20" t="s">
        <v>20</v>
      </c>
      <c r="J9" s="18">
        <f>+P3</f>
        <v>17</v>
      </c>
      <c r="K9" s="20" t="s">
        <v>21</v>
      </c>
      <c r="L9" s="18">
        <f>+P4+P5+P6+P7+P8+P9+P10+P11+P12+P13+P14+P15</f>
        <v>365</v>
      </c>
      <c r="N9" s="14" t="s">
        <v>22</v>
      </c>
      <c r="O9" s="15">
        <v>30</v>
      </c>
      <c r="P9" s="15">
        <v>30</v>
      </c>
      <c r="Q9" s="15">
        <v>30</v>
      </c>
    </row>
    <row r="10" spans="1:17" ht="37.5" customHeight="1" x14ac:dyDescent="0.25">
      <c r="A10" s="53"/>
      <c r="B10" s="50"/>
      <c r="D10" s="113" t="s">
        <v>89</v>
      </c>
      <c r="E10" s="113"/>
      <c r="F10" s="113"/>
      <c r="G10" s="113"/>
      <c r="I10" s="54" t="s">
        <v>23</v>
      </c>
      <c r="J10" s="18">
        <f>+Q3</f>
        <v>17</v>
      </c>
      <c r="K10" s="17" t="s">
        <v>24</v>
      </c>
      <c r="L10" s="18">
        <f>+P4+P5+P6+P7+P8+P9+P10+P11+P12+P13+P14+P15</f>
        <v>365</v>
      </c>
      <c r="N10" s="14" t="s">
        <v>25</v>
      </c>
      <c r="O10" s="15">
        <v>30</v>
      </c>
      <c r="P10" s="15">
        <v>31</v>
      </c>
      <c r="Q10" s="15">
        <v>31</v>
      </c>
    </row>
    <row r="11" spans="1:17" x14ac:dyDescent="0.25">
      <c r="B11" s="50"/>
      <c r="C11" s="53"/>
      <c r="N11" s="14" t="s">
        <v>26</v>
      </c>
      <c r="O11" s="15">
        <v>30</v>
      </c>
      <c r="P11" s="15">
        <v>31</v>
      </c>
      <c r="Q11" s="15">
        <v>31</v>
      </c>
    </row>
    <row r="12" spans="1:17" ht="15.75" customHeight="1" x14ac:dyDescent="0.25">
      <c r="B12" s="31"/>
      <c r="C12" s="31"/>
      <c r="D12" s="31"/>
      <c r="E12" s="31"/>
      <c r="F12" s="124" t="s">
        <v>27</v>
      </c>
      <c r="G12" s="124"/>
      <c r="H12" s="124" t="s">
        <v>28</v>
      </c>
      <c r="I12" s="124"/>
      <c r="J12" s="32"/>
      <c r="K12" s="104" t="s">
        <v>109</v>
      </c>
      <c r="L12" s="104"/>
      <c r="N12" s="14" t="s">
        <v>29</v>
      </c>
      <c r="O12" s="15">
        <v>30</v>
      </c>
      <c r="P12" s="15">
        <v>30</v>
      </c>
      <c r="Q12" s="15">
        <v>30</v>
      </c>
    </row>
    <row r="13" spans="1:17" ht="63" x14ac:dyDescent="0.25">
      <c r="A13" s="73" t="s">
        <v>30</v>
      </c>
      <c r="B13" s="73" t="s">
        <v>31</v>
      </c>
      <c r="C13" s="73" t="s">
        <v>32</v>
      </c>
      <c r="D13" s="109" t="s">
        <v>33</v>
      </c>
      <c r="E13" s="109"/>
      <c r="F13" s="73" t="s">
        <v>34</v>
      </c>
      <c r="G13" s="73" t="s">
        <v>35</v>
      </c>
      <c r="H13" s="73" t="s">
        <v>36</v>
      </c>
      <c r="I13" s="73" t="s">
        <v>35</v>
      </c>
      <c r="J13" s="73" t="s">
        <v>37</v>
      </c>
      <c r="K13" s="97" t="s">
        <v>107</v>
      </c>
      <c r="L13" s="97" t="s">
        <v>108</v>
      </c>
      <c r="N13" s="14" t="s">
        <v>38</v>
      </c>
      <c r="O13" s="15">
        <v>30</v>
      </c>
      <c r="P13" s="15">
        <v>31</v>
      </c>
      <c r="Q13" s="15">
        <v>31</v>
      </c>
    </row>
    <row r="14" spans="1:17" x14ac:dyDescent="0.25">
      <c r="A14" s="123" t="s">
        <v>39</v>
      </c>
      <c r="B14" s="33" t="s">
        <v>40</v>
      </c>
      <c r="C14" s="34">
        <v>1</v>
      </c>
      <c r="D14" s="111" t="s">
        <v>86</v>
      </c>
      <c r="E14" s="111"/>
      <c r="F14" s="67">
        <v>4563000</v>
      </c>
      <c r="G14" s="4">
        <f t="shared" ref="G14:G28" si="0">+ROUND(((F14*C14)/30)*$J$8,0)</f>
        <v>2433600</v>
      </c>
      <c r="H14" s="4">
        <v>4699890</v>
      </c>
      <c r="I14" s="4">
        <f t="shared" ref="I14:I28" si="1">+ROUND(((H14*C14)/30)*$L$8,0)</f>
        <v>56398680</v>
      </c>
      <c r="J14" s="4">
        <f>+G14+I14</f>
        <v>58832280</v>
      </c>
      <c r="K14" s="4"/>
      <c r="L14" s="4"/>
      <c r="N14" s="14" t="s">
        <v>3</v>
      </c>
      <c r="O14" s="15">
        <v>30</v>
      </c>
      <c r="P14" s="15">
        <v>30</v>
      </c>
      <c r="Q14" s="15">
        <v>30</v>
      </c>
    </row>
    <row r="15" spans="1:17" x14ac:dyDescent="0.25">
      <c r="A15" s="123"/>
      <c r="B15" s="33" t="s">
        <v>41</v>
      </c>
      <c r="C15" s="34">
        <v>2</v>
      </c>
      <c r="D15" s="111" t="s">
        <v>86</v>
      </c>
      <c r="E15" s="111"/>
      <c r="F15" s="67">
        <v>3911000</v>
      </c>
      <c r="G15" s="4">
        <f t="shared" si="0"/>
        <v>4171733</v>
      </c>
      <c r="H15" s="4">
        <v>4028330</v>
      </c>
      <c r="I15" s="4">
        <f t="shared" si="1"/>
        <v>96679920</v>
      </c>
      <c r="J15" s="4">
        <f t="shared" ref="J15:J36" si="2">+G15+I15</f>
        <v>100851653</v>
      </c>
      <c r="K15" s="4"/>
      <c r="L15" s="4"/>
      <c r="N15" s="14"/>
      <c r="O15" s="15">
        <v>30</v>
      </c>
      <c r="P15" s="15">
        <v>31</v>
      </c>
      <c r="Q15" s="15">
        <v>31</v>
      </c>
    </row>
    <row r="16" spans="1:17" x14ac:dyDescent="0.25">
      <c r="A16" s="123"/>
      <c r="B16" s="33" t="s">
        <v>42</v>
      </c>
      <c r="C16" s="34">
        <v>2</v>
      </c>
      <c r="D16" s="111" t="s">
        <v>86</v>
      </c>
      <c r="E16" s="111"/>
      <c r="F16" s="67">
        <v>3911000</v>
      </c>
      <c r="G16" s="4">
        <f t="shared" si="0"/>
        <v>4171733</v>
      </c>
      <c r="H16" s="4">
        <v>4028330</v>
      </c>
      <c r="I16" s="4">
        <f t="shared" si="1"/>
        <v>96679920</v>
      </c>
      <c r="J16" s="4">
        <f t="shared" si="2"/>
        <v>100851653</v>
      </c>
      <c r="K16" s="4"/>
      <c r="L16" s="4"/>
      <c r="N16" s="14"/>
      <c r="O16" s="15">
        <f>SUM(O3:O15)</f>
        <v>376</v>
      </c>
      <c r="P16" s="15">
        <f>SUM(P3:P15)</f>
        <v>382</v>
      </c>
      <c r="Q16" s="15">
        <f>SUM(Q3:Q15)</f>
        <v>382</v>
      </c>
    </row>
    <row r="17" spans="1:17" x14ac:dyDescent="0.25">
      <c r="A17" s="123"/>
      <c r="B17" s="35" t="s">
        <v>43</v>
      </c>
      <c r="C17" s="34">
        <v>2</v>
      </c>
      <c r="D17" s="111" t="s">
        <v>86</v>
      </c>
      <c r="E17" s="111"/>
      <c r="F17" s="67">
        <v>3911000</v>
      </c>
      <c r="G17" s="4">
        <f t="shared" si="0"/>
        <v>4171733</v>
      </c>
      <c r="H17" s="4">
        <v>4028330</v>
      </c>
      <c r="I17" s="4">
        <f t="shared" si="1"/>
        <v>96679920</v>
      </c>
      <c r="J17" s="4">
        <f t="shared" si="2"/>
        <v>100851653</v>
      </c>
      <c r="K17" s="4"/>
      <c r="L17" s="4"/>
      <c r="N17" s="1"/>
      <c r="O17" s="1"/>
      <c r="P17" s="1"/>
    </row>
    <row r="18" spans="1:17" x14ac:dyDescent="0.25">
      <c r="A18" s="123"/>
      <c r="B18" s="35" t="s">
        <v>44</v>
      </c>
      <c r="C18" s="34">
        <v>2</v>
      </c>
      <c r="D18" s="111" t="s">
        <v>86</v>
      </c>
      <c r="E18" s="111"/>
      <c r="F18" s="67">
        <v>3911000</v>
      </c>
      <c r="G18" s="4">
        <f t="shared" si="0"/>
        <v>4171733</v>
      </c>
      <c r="H18" s="4">
        <v>4028330</v>
      </c>
      <c r="I18" s="4">
        <f t="shared" si="1"/>
        <v>96679920</v>
      </c>
      <c r="J18" s="4">
        <f t="shared" si="2"/>
        <v>100851653</v>
      </c>
      <c r="K18" s="4"/>
      <c r="L18" s="4"/>
      <c r="M18" s="2"/>
      <c r="N18" s="1"/>
      <c r="O18" s="1"/>
      <c r="P18" s="1"/>
    </row>
    <row r="19" spans="1:17" x14ac:dyDescent="0.25">
      <c r="A19" s="123"/>
      <c r="B19" s="33" t="s">
        <v>45</v>
      </c>
      <c r="C19" s="34">
        <v>2</v>
      </c>
      <c r="D19" s="111" t="s">
        <v>86</v>
      </c>
      <c r="E19" s="111"/>
      <c r="F19" s="67">
        <v>3911000</v>
      </c>
      <c r="G19" s="4">
        <f t="shared" si="0"/>
        <v>4171733</v>
      </c>
      <c r="H19" s="4">
        <v>4028330</v>
      </c>
      <c r="I19" s="4">
        <f t="shared" si="1"/>
        <v>96679920</v>
      </c>
      <c r="J19" s="4">
        <f t="shared" si="2"/>
        <v>100851653</v>
      </c>
      <c r="K19" s="4"/>
      <c r="L19" s="4"/>
      <c r="M19" s="2"/>
      <c r="N19" s="1"/>
      <c r="O19" s="1"/>
      <c r="P19" s="1"/>
    </row>
    <row r="20" spans="1:17" x14ac:dyDescent="0.25">
      <c r="A20" s="123"/>
      <c r="B20" s="33" t="s">
        <v>46</v>
      </c>
      <c r="C20" s="34">
        <v>2</v>
      </c>
      <c r="D20" s="111" t="s">
        <v>86</v>
      </c>
      <c r="E20" s="111"/>
      <c r="F20" s="67">
        <v>3911000</v>
      </c>
      <c r="G20" s="4">
        <f t="shared" si="0"/>
        <v>4171733</v>
      </c>
      <c r="H20" s="4">
        <v>4028330</v>
      </c>
      <c r="I20" s="4">
        <f t="shared" si="1"/>
        <v>96679920</v>
      </c>
      <c r="J20" s="4">
        <f t="shared" si="2"/>
        <v>100851653</v>
      </c>
      <c r="K20" s="4"/>
      <c r="L20" s="4"/>
      <c r="M20" s="2"/>
      <c r="N20" s="1"/>
      <c r="O20" s="1"/>
      <c r="P20" s="1"/>
    </row>
    <row r="21" spans="1:17" x14ac:dyDescent="0.25">
      <c r="A21" s="123"/>
      <c r="B21" s="35" t="s">
        <v>47</v>
      </c>
      <c r="C21" s="34">
        <v>1</v>
      </c>
      <c r="D21" s="111" t="s">
        <v>86</v>
      </c>
      <c r="E21" s="111"/>
      <c r="F21" s="67">
        <v>3911000</v>
      </c>
      <c r="G21" s="4">
        <f t="shared" si="0"/>
        <v>2085867</v>
      </c>
      <c r="H21" s="4">
        <v>4028330</v>
      </c>
      <c r="I21" s="4">
        <f t="shared" si="1"/>
        <v>48339960</v>
      </c>
      <c r="J21" s="4">
        <f t="shared" si="2"/>
        <v>50425827</v>
      </c>
      <c r="K21" s="4"/>
      <c r="L21" s="4"/>
      <c r="M21" s="2"/>
      <c r="N21" s="1"/>
      <c r="O21" s="1"/>
      <c r="P21" s="1"/>
    </row>
    <row r="22" spans="1:17" x14ac:dyDescent="0.25">
      <c r="A22" s="123"/>
      <c r="B22" s="67" t="s">
        <v>48</v>
      </c>
      <c r="C22" s="34">
        <v>1</v>
      </c>
      <c r="D22" s="111" t="s">
        <v>86</v>
      </c>
      <c r="E22" s="111"/>
      <c r="F22" s="67">
        <v>2174000</v>
      </c>
      <c r="G22" s="4">
        <f t="shared" si="0"/>
        <v>1159467</v>
      </c>
      <c r="H22" s="4">
        <v>2239220</v>
      </c>
      <c r="I22" s="4">
        <f t="shared" si="1"/>
        <v>26870640</v>
      </c>
      <c r="J22" s="4">
        <f t="shared" si="2"/>
        <v>28030107</v>
      </c>
      <c r="K22" s="4"/>
      <c r="L22" s="4"/>
      <c r="M22" s="2"/>
      <c r="N22" s="1"/>
      <c r="O22" s="1"/>
      <c r="P22" s="1"/>
    </row>
    <row r="23" spans="1:17" x14ac:dyDescent="0.25">
      <c r="A23" s="123"/>
      <c r="B23" s="35" t="s">
        <v>49</v>
      </c>
      <c r="C23" s="34">
        <v>2</v>
      </c>
      <c r="D23" s="111" t="s">
        <v>86</v>
      </c>
      <c r="E23" s="111"/>
      <c r="F23" s="67">
        <v>2174000</v>
      </c>
      <c r="G23" s="4">
        <f t="shared" si="0"/>
        <v>2318933</v>
      </c>
      <c r="H23" s="4">
        <v>2239220</v>
      </c>
      <c r="I23" s="4">
        <f t="shared" si="1"/>
        <v>53741280</v>
      </c>
      <c r="J23" s="4">
        <f t="shared" si="2"/>
        <v>56060213</v>
      </c>
      <c r="K23" s="4"/>
      <c r="L23" s="4"/>
      <c r="M23" s="2"/>
      <c r="N23" s="1"/>
      <c r="O23" s="1"/>
      <c r="P23" s="1"/>
    </row>
    <row r="24" spans="1:17" x14ac:dyDescent="0.25">
      <c r="A24" s="123"/>
      <c r="B24" s="33" t="s">
        <v>50</v>
      </c>
      <c r="C24" s="34">
        <v>24</v>
      </c>
      <c r="D24" s="111" t="s">
        <v>86</v>
      </c>
      <c r="E24" s="111"/>
      <c r="F24" s="67">
        <v>2206000</v>
      </c>
      <c r="G24" s="4">
        <f t="shared" si="0"/>
        <v>28236800</v>
      </c>
      <c r="H24" s="4">
        <v>2272180</v>
      </c>
      <c r="I24" s="4">
        <f t="shared" si="1"/>
        <v>654387840</v>
      </c>
      <c r="J24" s="4">
        <f t="shared" si="2"/>
        <v>682624640</v>
      </c>
      <c r="K24" s="4"/>
      <c r="L24" s="4"/>
      <c r="M24" s="2"/>
      <c r="N24" s="1"/>
      <c r="O24" s="1"/>
      <c r="P24" s="1"/>
    </row>
    <row r="25" spans="1:17" x14ac:dyDescent="0.25">
      <c r="A25" s="123"/>
      <c r="B25" s="33" t="s">
        <v>51</v>
      </c>
      <c r="C25" s="34">
        <v>1</v>
      </c>
      <c r="D25" s="111" t="s">
        <v>86</v>
      </c>
      <c r="E25" s="111"/>
      <c r="F25" s="67">
        <v>2174000</v>
      </c>
      <c r="G25" s="4">
        <f t="shared" si="0"/>
        <v>1159467</v>
      </c>
      <c r="H25" s="4">
        <v>2239220</v>
      </c>
      <c r="I25" s="4">
        <f t="shared" si="1"/>
        <v>26870640</v>
      </c>
      <c r="J25" s="4">
        <f t="shared" si="2"/>
        <v>28030107</v>
      </c>
      <c r="K25" s="4"/>
      <c r="L25" s="4"/>
      <c r="M25" s="2"/>
      <c r="N25" s="1"/>
      <c r="O25" s="1"/>
      <c r="P25" s="1"/>
      <c r="Q25" s="1">
        <f>SUM(Q17:Q24)</f>
        <v>0</v>
      </c>
    </row>
    <row r="26" spans="1:17" x14ac:dyDescent="0.25">
      <c r="A26" s="123"/>
      <c r="B26" s="33" t="s">
        <v>52</v>
      </c>
      <c r="C26" s="34">
        <v>1</v>
      </c>
      <c r="D26" s="111" t="s">
        <v>86</v>
      </c>
      <c r="E26" s="111"/>
      <c r="F26" s="67">
        <v>2174000</v>
      </c>
      <c r="G26" s="4">
        <f t="shared" si="0"/>
        <v>1159467</v>
      </c>
      <c r="H26" s="4">
        <v>2239220</v>
      </c>
      <c r="I26" s="4">
        <f t="shared" si="1"/>
        <v>26870640</v>
      </c>
      <c r="J26" s="4">
        <f t="shared" si="2"/>
        <v>28030107</v>
      </c>
      <c r="K26" s="4"/>
      <c r="L26" s="4"/>
      <c r="M26" s="2"/>
      <c r="N26" s="1"/>
      <c r="O26" s="1"/>
      <c r="P26" s="1"/>
    </row>
    <row r="27" spans="1:17" x14ac:dyDescent="0.25">
      <c r="A27" s="123"/>
      <c r="B27" s="33" t="s">
        <v>53</v>
      </c>
      <c r="C27" s="34">
        <v>3</v>
      </c>
      <c r="D27" s="111" t="s">
        <v>86</v>
      </c>
      <c r="E27" s="111"/>
      <c r="F27" s="67">
        <v>1850000</v>
      </c>
      <c r="G27" s="4">
        <f t="shared" si="0"/>
        <v>2960000</v>
      </c>
      <c r="H27" s="4">
        <v>1905500</v>
      </c>
      <c r="I27" s="4">
        <f t="shared" si="1"/>
        <v>68598000</v>
      </c>
      <c r="J27" s="4">
        <f t="shared" si="2"/>
        <v>71558000</v>
      </c>
      <c r="K27" s="4"/>
      <c r="L27" s="4"/>
      <c r="M27" s="2"/>
      <c r="N27" s="1"/>
      <c r="O27" s="1"/>
      <c r="P27" s="1"/>
    </row>
    <row r="28" spans="1:17" x14ac:dyDescent="0.25">
      <c r="A28" s="123"/>
      <c r="B28" s="33" t="s">
        <v>54</v>
      </c>
      <c r="C28" s="34">
        <v>4</v>
      </c>
      <c r="D28" s="111" t="s">
        <v>86</v>
      </c>
      <c r="E28" s="111"/>
      <c r="F28" s="67">
        <v>1850000</v>
      </c>
      <c r="G28" s="4">
        <f t="shared" si="0"/>
        <v>3946667</v>
      </c>
      <c r="H28" s="4">
        <v>1905500</v>
      </c>
      <c r="I28" s="4">
        <f t="shared" si="1"/>
        <v>91464000</v>
      </c>
      <c r="J28" s="4">
        <f t="shared" si="2"/>
        <v>95410667</v>
      </c>
      <c r="K28" s="4"/>
      <c r="L28" s="4"/>
      <c r="M28" s="2"/>
      <c r="N28" s="1"/>
      <c r="O28" s="1"/>
      <c r="P28" s="1"/>
    </row>
    <row r="29" spans="1:17" x14ac:dyDescent="0.25">
      <c r="A29" s="123"/>
      <c r="B29" s="112" t="s">
        <v>92</v>
      </c>
      <c r="C29" s="112"/>
      <c r="D29" s="65" t="s">
        <v>86</v>
      </c>
      <c r="E29" s="65" t="s">
        <v>101</v>
      </c>
      <c r="F29" s="67">
        <v>434051</v>
      </c>
      <c r="G29" s="4">
        <f>+ROUND(((F29*$B$9)/30)*$J$8,0)</f>
        <v>18519509</v>
      </c>
      <c r="H29" s="4">
        <v>434051</v>
      </c>
      <c r="I29" s="4">
        <f>+ROUND(((H29*$B$9)/30)*$L$8,0)</f>
        <v>416688960</v>
      </c>
      <c r="J29" s="4">
        <f t="shared" si="2"/>
        <v>435208469</v>
      </c>
      <c r="K29" s="49"/>
      <c r="L29" s="49"/>
      <c r="M29" s="2"/>
      <c r="N29" s="14"/>
      <c r="O29" s="14"/>
      <c r="P29" s="14"/>
    </row>
    <row r="30" spans="1:17" ht="33" customHeight="1" x14ac:dyDescent="0.25">
      <c r="A30" s="123"/>
      <c r="B30" s="112" t="s">
        <v>117</v>
      </c>
      <c r="C30" s="112"/>
      <c r="D30" s="65" t="s">
        <v>86</v>
      </c>
      <c r="E30" s="65" t="s">
        <v>56</v>
      </c>
      <c r="F30" s="67">
        <v>2946906</v>
      </c>
      <c r="G30" s="4">
        <f t="shared" ref="G30:G36" si="3">+ROUND((F30/30)*$J$8,0)</f>
        <v>1571683</v>
      </c>
      <c r="H30" s="4">
        <v>2946906</v>
      </c>
      <c r="I30" s="4">
        <f t="shared" ref="I30:I36" si="4">+ROUND((H30/30)*$L$8,0)</f>
        <v>35362872</v>
      </c>
      <c r="J30" s="4">
        <f t="shared" si="2"/>
        <v>36934555</v>
      </c>
      <c r="K30" s="49"/>
      <c r="L30" s="49"/>
      <c r="M30" s="2"/>
      <c r="N30" s="1"/>
      <c r="O30" s="1"/>
      <c r="P30" s="1"/>
    </row>
    <row r="31" spans="1:17" ht="33" customHeight="1" x14ac:dyDescent="0.25">
      <c r="A31" s="123"/>
      <c r="B31" s="112" t="s">
        <v>93</v>
      </c>
      <c r="C31" s="112"/>
      <c r="D31" s="65" t="s">
        <v>86</v>
      </c>
      <c r="E31" s="65" t="s">
        <v>56</v>
      </c>
      <c r="F31" s="67">
        <v>169864</v>
      </c>
      <c r="G31" s="4">
        <f t="shared" si="3"/>
        <v>90594</v>
      </c>
      <c r="H31" s="4">
        <v>169864</v>
      </c>
      <c r="I31" s="4">
        <f t="shared" si="4"/>
        <v>2038368</v>
      </c>
      <c r="J31" s="4">
        <f t="shared" si="2"/>
        <v>2128962</v>
      </c>
      <c r="K31" s="49"/>
      <c r="L31" s="49"/>
      <c r="M31" s="2"/>
      <c r="O31" s="6"/>
    </row>
    <row r="32" spans="1:17" x14ac:dyDescent="0.25">
      <c r="A32" s="123"/>
      <c r="B32" s="112" t="s">
        <v>58</v>
      </c>
      <c r="C32" s="112"/>
      <c r="D32" s="65" t="s">
        <v>86</v>
      </c>
      <c r="E32" s="65" t="s">
        <v>56</v>
      </c>
      <c r="F32" s="67">
        <v>12473878</v>
      </c>
      <c r="G32" s="4">
        <f t="shared" si="3"/>
        <v>6652735</v>
      </c>
      <c r="H32" s="67">
        <v>12473878</v>
      </c>
      <c r="I32" s="4">
        <f t="shared" si="4"/>
        <v>149686536</v>
      </c>
      <c r="J32" s="4">
        <f t="shared" si="2"/>
        <v>156339271</v>
      </c>
      <c r="K32" s="49"/>
      <c r="L32" s="49"/>
      <c r="M32" s="2"/>
      <c r="O32" s="6"/>
    </row>
    <row r="33" spans="1:15" ht="33" customHeight="1" x14ac:dyDescent="0.25">
      <c r="A33" s="123"/>
      <c r="B33" s="112" t="s">
        <v>112</v>
      </c>
      <c r="C33" s="112"/>
      <c r="D33" s="65" t="s">
        <v>86</v>
      </c>
      <c r="E33" s="65" t="s">
        <v>56</v>
      </c>
      <c r="F33" s="67">
        <v>6990540</v>
      </c>
      <c r="G33" s="4">
        <f t="shared" si="3"/>
        <v>3728288</v>
      </c>
      <c r="H33" s="4">
        <v>6990540</v>
      </c>
      <c r="I33" s="4">
        <f t="shared" si="4"/>
        <v>83886480</v>
      </c>
      <c r="J33" s="4">
        <f t="shared" si="2"/>
        <v>87614768</v>
      </c>
      <c r="K33" s="49"/>
      <c r="L33" s="49"/>
      <c r="M33" s="2"/>
      <c r="O33" s="6"/>
    </row>
    <row r="34" spans="1:15" x14ac:dyDescent="0.25">
      <c r="A34" s="123"/>
      <c r="B34" s="112" t="s">
        <v>59</v>
      </c>
      <c r="C34" s="112"/>
      <c r="D34" s="65" t="s">
        <v>86</v>
      </c>
      <c r="E34" s="65" t="s">
        <v>56</v>
      </c>
      <c r="F34" s="67">
        <v>17492056</v>
      </c>
      <c r="G34" s="4">
        <f t="shared" si="3"/>
        <v>9329097</v>
      </c>
      <c r="H34" s="4">
        <v>17492056</v>
      </c>
      <c r="I34" s="4">
        <f t="shared" si="4"/>
        <v>209904672</v>
      </c>
      <c r="J34" s="4">
        <f t="shared" si="2"/>
        <v>219233769</v>
      </c>
      <c r="K34" s="49"/>
      <c r="L34" s="49"/>
      <c r="M34" s="2"/>
      <c r="O34" s="6"/>
    </row>
    <row r="35" spans="1:15" x14ac:dyDescent="0.25">
      <c r="A35" s="123"/>
      <c r="B35" s="120" t="s">
        <v>60</v>
      </c>
      <c r="C35" s="120"/>
      <c r="D35" s="65" t="s">
        <v>86</v>
      </c>
      <c r="E35" s="65" t="s">
        <v>56</v>
      </c>
      <c r="F35" s="67">
        <v>9504000</v>
      </c>
      <c r="G35" s="4">
        <f t="shared" si="3"/>
        <v>5068800</v>
      </c>
      <c r="H35" s="4">
        <v>10454400</v>
      </c>
      <c r="I35" s="4">
        <f t="shared" si="4"/>
        <v>125452800</v>
      </c>
      <c r="J35" s="4">
        <f t="shared" si="2"/>
        <v>130521600</v>
      </c>
      <c r="K35" s="4"/>
      <c r="L35" s="4"/>
      <c r="M35" s="2"/>
      <c r="O35" s="6"/>
    </row>
    <row r="36" spans="1:15" x14ac:dyDescent="0.25">
      <c r="A36" s="123"/>
      <c r="B36" s="120" t="s">
        <v>61</v>
      </c>
      <c r="C36" s="120"/>
      <c r="D36" s="65" t="s">
        <v>86</v>
      </c>
      <c r="E36" s="65" t="s">
        <v>56</v>
      </c>
      <c r="F36" s="67">
        <v>1755383</v>
      </c>
      <c r="G36" s="4">
        <f t="shared" si="3"/>
        <v>936204</v>
      </c>
      <c r="H36" s="4">
        <v>1755383</v>
      </c>
      <c r="I36" s="4">
        <f t="shared" si="4"/>
        <v>21064596</v>
      </c>
      <c r="J36" s="4">
        <f t="shared" si="2"/>
        <v>22000800</v>
      </c>
      <c r="K36" s="49"/>
      <c r="L36" s="49"/>
      <c r="M36" s="2"/>
      <c r="O36" s="6"/>
    </row>
    <row r="37" spans="1:15" x14ac:dyDescent="0.25">
      <c r="A37" s="123"/>
      <c r="B37" s="122" t="s">
        <v>62</v>
      </c>
      <c r="C37" s="122"/>
      <c r="D37" s="122"/>
      <c r="E37" s="122"/>
      <c r="F37" s="75">
        <f t="shared" ref="F37:L37" si="5">SUM(F14:F36)</f>
        <v>98308678</v>
      </c>
      <c r="G37" s="75">
        <f t="shared" si="5"/>
        <v>116387576</v>
      </c>
      <c r="H37" s="75">
        <f t="shared" si="5"/>
        <v>100655338</v>
      </c>
      <c r="I37" s="75">
        <f t="shared" si="5"/>
        <v>2677706484</v>
      </c>
      <c r="J37" s="75">
        <f t="shared" si="5"/>
        <v>2794094060</v>
      </c>
      <c r="K37" s="75">
        <f t="shared" si="5"/>
        <v>0</v>
      </c>
      <c r="L37" s="75">
        <f t="shared" si="5"/>
        <v>0</v>
      </c>
      <c r="M37" s="2"/>
      <c r="O37" s="6"/>
    </row>
    <row r="38" spans="1:15" ht="31.5" x14ac:dyDescent="0.25">
      <c r="A38" s="123" t="s">
        <v>63</v>
      </c>
      <c r="B38" s="116" t="s">
        <v>64</v>
      </c>
      <c r="C38" s="116"/>
      <c r="D38" s="10" t="s">
        <v>65</v>
      </c>
      <c r="E38" s="10" t="s">
        <v>105</v>
      </c>
      <c r="F38" s="36">
        <v>1665920</v>
      </c>
      <c r="G38" s="4">
        <f>+ROUND(F38*$J$9,0)</f>
        <v>28320640</v>
      </c>
      <c r="H38" s="36">
        <v>1665920</v>
      </c>
      <c r="I38" s="4">
        <f>+ROUND(H38*$L$9,0)</f>
        <v>608060800</v>
      </c>
      <c r="J38" s="4">
        <f>+G38+I38</f>
        <v>636381440</v>
      </c>
      <c r="K38" s="49"/>
      <c r="L38" s="49"/>
      <c r="M38" s="37"/>
      <c r="O38" s="6"/>
    </row>
    <row r="39" spans="1:15" ht="31.5" x14ac:dyDescent="0.25">
      <c r="A39" s="123"/>
      <c r="B39" s="116" t="s">
        <v>94</v>
      </c>
      <c r="C39" s="116"/>
      <c r="D39" s="10" t="s">
        <v>86</v>
      </c>
      <c r="E39" s="10" t="s">
        <v>87</v>
      </c>
      <c r="F39" s="36">
        <v>7878400</v>
      </c>
      <c r="G39" s="4">
        <f>+ROUND((F39/30)*$J$9,0)</f>
        <v>4464427</v>
      </c>
      <c r="H39" s="36">
        <v>7878400</v>
      </c>
      <c r="I39" s="4">
        <f>+ROUND((H39/30)*$L$9,0)</f>
        <v>95853867</v>
      </c>
      <c r="J39" s="4">
        <f>+G39+I39</f>
        <v>100318294</v>
      </c>
      <c r="K39" s="49"/>
      <c r="L39" s="49"/>
      <c r="M39" s="2"/>
      <c r="O39" s="6"/>
    </row>
    <row r="40" spans="1:15" ht="31.5" x14ac:dyDescent="0.25">
      <c r="A40" s="123"/>
      <c r="B40" s="116" t="s">
        <v>113</v>
      </c>
      <c r="C40" s="116"/>
      <c r="D40" s="10" t="s">
        <v>86</v>
      </c>
      <c r="E40" s="10" t="s">
        <v>87</v>
      </c>
      <c r="F40" s="67">
        <v>9348760</v>
      </c>
      <c r="G40" s="4">
        <f>+ROUND((F40/30)*$J$10,0)</f>
        <v>5297631</v>
      </c>
      <c r="H40" s="67">
        <v>9348760</v>
      </c>
      <c r="I40" s="4">
        <f>+ROUND((H40/30)*$L$10,0)</f>
        <v>113743247</v>
      </c>
      <c r="J40" s="4">
        <f>+G40+I40</f>
        <v>119040878</v>
      </c>
      <c r="K40" s="49"/>
      <c r="L40" s="49"/>
      <c r="M40" s="2"/>
      <c r="O40" s="6"/>
    </row>
    <row r="41" spans="1:15" x14ac:dyDescent="0.25">
      <c r="A41" s="123"/>
      <c r="B41" s="122" t="s">
        <v>67</v>
      </c>
      <c r="C41" s="122"/>
      <c r="D41" s="122"/>
      <c r="E41" s="122"/>
      <c r="F41" s="46">
        <f>SUM(F38:F40)</f>
        <v>18893080</v>
      </c>
      <c r="G41" s="46">
        <f>SUM(G38:G40)</f>
        <v>38082698</v>
      </c>
      <c r="H41" s="46">
        <f>SUM(H38:H40)</f>
        <v>18893080</v>
      </c>
      <c r="I41" s="46">
        <f>SUM(I38:I40)</f>
        <v>817657914</v>
      </c>
      <c r="J41" s="46">
        <f>SUM(J38:J40)</f>
        <v>855740612</v>
      </c>
      <c r="K41" s="46">
        <f t="shared" ref="K41:L41" si="6">SUM(K38:K40)</f>
        <v>0</v>
      </c>
      <c r="L41" s="46">
        <f t="shared" si="6"/>
        <v>0</v>
      </c>
      <c r="M41" s="2"/>
      <c r="O41" s="6"/>
    </row>
    <row r="42" spans="1:15" ht="31.5" x14ac:dyDescent="0.25">
      <c r="A42" s="115" t="s">
        <v>68</v>
      </c>
      <c r="B42" s="47" t="s">
        <v>69</v>
      </c>
      <c r="C42" s="28">
        <v>11</v>
      </c>
      <c r="D42" s="10" t="s">
        <v>65</v>
      </c>
      <c r="E42" s="10" t="s">
        <v>104</v>
      </c>
      <c r="F42" s="67">
        <v>4046</v>
      </c>
      <c r="G42" s="4">
        <f>+ROUND(F42*C42*J9,0)</f>
        <v>756602</v>
      </c>
      <c r="H42" s="4">
        <v>4046</v>
      </c>
      <c r="I42" s="4">
        <f>+ROUND(H42*C42*L9,0)</f>
        <v>16244690</v>
      </c>
      <c r="J42" s="4">
        <f>+G42+I42</f>
        <v>17001292</v>
      </c>
      <c r="K42" s="4"/>
      <c r="L42" s="4"/>
      <c r="M42" s="2"/>
      <c r="O42" s="6"/>
    </row>
    <row r="43" spans="1:15" x14ac:dyDescent="0.25">
      <c r="A43" s="115"/>
      <c r="B43" s="116" t="s">
        <v>70</v>
      </c>
      <c r="C43" s="116"/>
      <c r="D43" s="10" t="s">
        <v>88</v>
      </c>
      <c r="E43" s="10" t="s">
        <v>71</v>
      </c>
      <c r="F43" s="67">
        <v>7391440</v>
      </c>
      <c r="G43" s="4">
        <f>+ROUND((F43/30)*$J$10,0)</f>
        <v>4188483</v>
      </c>
      <c r="H43" s="4">
        <v>7391440</v>
      </c>
      <c r="I43" s="4">
        <f>+ROUND((H43/30)*$L$10,0)</f>
        <v>89929187</v>
      </c>
      <c r="J43" s="4">
        <f t="shared" ref="J43:J52" si="7">+G43+I43</f>
        <v>94117670</v>
      </c>
      <c r="K43" s="4"/>
      <c r="L43" s="4"/>
      <c r="M43" s="2"/>
      <c r="O43" s="6"/>
    </row>
    <row r="44" spans="1:15" ht="31.5" x14ac:dyDescent="0.25">
      <c r="A44" s="115"/>
      <c r="B44" s="47" t="s">
        <v>72</v>
      </c>
      <c r="C44" s="28">
        <v>1</v>
      </c>
      <c r="D44" s="17" t="s">
        <v>73</v>
      </c>
      <c r="E44" s="17" t="s">
        <v>74</v>
      </c>
      <c r="F44" s="29">
        <v>248737</v>
      </c>
      <c r="G44" s="4">
        <f>+ROUND(F44*C44,0)</f>
        <v>248737</v>
      </c>
      <c r="H44" s="4"/>
      <c r="I44" s="4"/>
      <c r="J44" s="4">
        <f t="shared" si="7"/>
        <v>248737</v>
      </c>
      <c r="K44" s="4"/>
      <c r="L44" s="4"/>
      <c r="M44" s="2"/>
      <c r="O44" s="6"/>
    </row>
    <row r="45" spans="1:15" ht="31.5" x14ac:dyDescent="0.25">
      <c r="A45" s="115"/>
      <c r="B45" s="48" t="s">
        <v>75</v>
      </c>
      <c r="C45" s="28">
        <v>1</v>
      </c>
      <c r="D45" s="17" t="s">
        <v>73</v>
      </c>
      <c r="E45" s="17" t="s">
        <v>74</v>
      </c>
      <c r="F45" s="11"/>
      <c r="G45" s="11"/>
      <c r="H45" s="29">
        <v>993959</v>
      </c>
      <c r="I45" s="4">
        <f>ROUND(C45*H45,0)</f>
        <v>993959</v>
      </c>
      <c r="J45" s="4">
        <f t="shared" si="7"/>
        <v>993959</v>
      </c>
      <c r="K45" s="4"/>
      <c r="L45" s="4"/>
      <c r="M45" s="2"/>
      <c r="O45" s="6"/>
    </row>
    <row r="46" spans="1:15" ht="31.5" x14ac:dyDescent="0.25">
      <c r="A46" s="115"/>
      <c r="B46" s="47" t="s">
        <v>114</v>
      </c>
      <c r="C46" s="28">
        <v>1</v>
      </c>
      <c r="D46" s="17" t="s">
        <v>73</v>
      </c>
      <c r="E46" s="17" t="s">
        <v>74</v>
      </c>
      <c r="F46" s="67">
        <v>6963280</v>
      </c>
      <c r="G46" s="4">
        <f>+ROUND(F46*C46,0)</f>
        <v>6963280</v>
      </c>
      <c r="H46" s="4"/>
      <c r="I46" s="4"/>
      <c r="J46" s="4">
        <f t="shared" si="7"/>
        <v>6963280</v>
      </c>
      <c r="K46" s="4"/>
      <c r="L46" s="4"/>
      <c r="M46" s="2"/>
      <c r="O46" s="6"/>
    </row>
    <row r="47" spans="1:15" ht="31.5" x14ac:dyDescent="0.25">
      <c r="A47" s="115"/>
      <c r="B47" s="47" t="s">
        <v>95</v>
      </c>
      <c r="C47" s="28">
        <v>1</v>
      </c>
      <c r="D47" s="17" t="s">
        <v>73</v>
      </c>
      <c r="E47" s="17" t="s">
        <v>74</v>
      </c>
      <c r="F47" s="11"/>
      <c r="G47" s="11"/>
      <c r="H47" s="67">
        <v>6730657</v>
      </c>
      <c r="I47" s="4">
        <f>+ROUND(H47*C47,0)</f>
        <v>6730657</v>
      </c>
      <c r="J47" s="4">
        <f t="shared" si="7"/>
        <v>6730657</v>
      </c>
      <c r="K47" s="4"/>
      <c r="L47" s="4"/>
      <c r="M47" s="2"/>
      <c r="O47" s="6"/>
    </row>
    <row r="48" spans="1:15" ht="31.5" x14ac:dyDescent="0.25">
      <c r="A48" s="115"/>
      <c r="B48" s="47" t="s">
        <v>115</v>
      </c>
      <c r="C48" s="28">
        <v>1</v>
      </c>
      <c r="D48" s="17" t="s">
        <v>73</v>
      </c>
      <c r="E48" s="17" t="s">
        <v>74</v>
      </c>
      <c r="F48" s="5">
        <v>8435795</v>
      </c>
      <c r="G48" s="4">
        <f>+ROUND(F48*C48,0)</f>
        <v>8435795</v>
      </c>
      <c r="H48" s="4"/>
      <c r="I48" s="4"/>
      <c r="J48" s="4">
        <f t="shared" si="7"/>
        <v>8435795</v>
      </c>
      <c r="K48" s="4"/>
      <c r="L48" s="4"/>
      <c r="M48" s="2"/>
      <c r="O48" s="6"/>
    </row>
    <row r="49" spans="1:17" ht="45" x14ac:dyDescent="0.25">
      <c r="A49" s="115"/>
      <c r="B49" s="47" t="s">
        <v>119</v>
      </c>
      <c r="C49" s="28">
        <v>1</v>
      </c>
      <c r="D49" s="17" t="s">
        <v>73</v>
      </c>
      <c r="E49" s="17" t="s">
        <v>74</v>
      </c>
      <c r="F49" s="11"/>
      <c r="G49" s="11"/>
      <c r="H49" s="5">
        <v>59048</v>
      </c>
      <c r="I49" s="4">
        <f>+ROUND(H49*C49,0)</f>
        <v>59048</v>
      </c>
      <c r="J49" s="4">
        <f t="shared" si="7"/>
        <v>59048</v>
      </c>
      <c r="K49" s="4"/>
      <c r="L49" s="4"/>
      <c r="M49" s="2"/>
      <c r="O49" s="6"/>
    </row>
    <row r="50" spans="1:17" ht="31.5" x14ac:dyDescent="0.25">
      <c r="A50" s="115"/>
      <c r="B50" s="48" t="s">
        <v>77</v>
      </c>
      <c r="C50" s="23">
        <v>2</v>
      </c>
      <c r="D50" s="17" t="s">
        <v>78</v>
      </c>
      <c r="E50" s="65" t="s">
        <v>79</v>
      </c>
      <c r="F50" s="11"/>
      <c r="G50" s="11"/>
      <c r="H50" s="67">
        <v>126727</v>
      </c>
      <c r="I50" s="4">
        <f>+ROUND(H50*C50*$B$9,0)</f>
        <v>20276320</v>
      </c>
      <c r="J50" s="4">
        <f t="shared" si="7"/>
        <v>20276320</v>
      </c>
      <c r="K50" s="4"/>
      <c r="L50" s="4"/>
      <c r="M50" s="2"/>
    </row>
    <row r="51" spans="1:17" ht="31.5" x14ac:dyDescent="0.25">
      <c r="A51" s="115"/>
      <c r="B51" s="48" t="s">
        <v>80</v>
      </c>
      <c r="C51" s="23">
        <v>4</v>
      </c>
      <c r="D51" s="17" t="s">
        <v>78</v>
      </c>
      <c r="E51" s="65" t="s">
        <v>79</v>
      </c>
      <c r="F51" s="11"/>
      <c r="G51" s="11"/>
      <c r="H51" s="67">
        <v>1011384</v>
      </c>
      <c r="I51" s="4">
        <f>+ROUND(H51*C51*$B$9,0)</f>
        <v>323642880</v>
      </c>
      <c r="J51" s="4">
        <f t="shared" si="7"/>
        <v>323642880</v>
      </c>
      <c r="K51" s="4"/>
      <c r="L51" s="4"/>
      <c r="M51" s="2">
        <f ca="1">M51</f>
        <v>0</v>
      </c>
      <c r="N51" s="8"/>
      <c r="Q51" s="2"/>
    </row>
    <row r="52" spans="1:17" ht="31.5" x14ac:dyDescent="0.25">
      <c r="A52" s="115"/>
      <c r="B52" s="67" t="s">
        <v>81</v>
      </c>
      <c r="C52" s="23">
        <v>10</v>
      </c>
      <c r="D52" s="17" t="s">
        <v>78</v>
      </c>
      <c r="E52" s="65" t="s">
        <v>71</v>
      </c>
      <c r="F52" s="11"/>
      <c r="G52" s="11"/>
      <c r="H52" s="67">
        <v>53224</v>
      </c>
      <c r="I52" s="4">
        <f>+ROUND(H52*C52,0)</f>
        <v>532240</v>
      </c>
      <c r="J52" s="4">
        <f t="shared" si="7"/>
        <v>532240</v>
      </c>
      <c r="K52" s="4"/>
      <c r="L52" s="4"/>
      <c r="M52" s="2"/>
    </row>
    <row r="53" spans="1:17" x14ac:dyDescent="0.25">
      <c r="A53" s="115"/>
      <c r="B53" s="122" t="s">
        <v>82</v>
      </c>
      <c r="C53" s="122"/>
      <c r="D53" s="122"/>
      <c r="E53" s="122"/>
      <c r="F53" s="75">
        <f>SUM(F42:F52)</f>
        <v>23043298</v>
      </c>
      <c r="G53" s="75">
        <f>SUM(G42:G52)</f>
        <v>20592897</v>
      </c>
      <c r="H53" s="75">
        <f>SUM(H42:H52)</f>
        <v>16370485</v>
      </c>
      <c r="I53" s="75">
        <f>SUM(I42:I52)</f>
        <v>458408981</v>
      </c>
      <c r="J53" s="75">
        <f>SUM(J42:J52)</f>
        <v>479001878</v>
      </c>
      <c r="K53" s="75">
        <f t="shared" ref="K53:L53" si="8">SUM(K42:K52)</f>
        <v>0</v>
      </c>
      <c r="L53" s="75">
        <f t="shared" si="8"/>
        <v>0</v>
      </c>
      <c r="M53" s="2"/>
    </row>
    <row r="54" spans="1:17" x14ac:dyDescent="0.25">
      <c r="A54" s="114" t="s">
        <v>83</v>
      </c>
      <c r="B54" s="114"/>
      <c r="C54" s="114"/>
      <c r="D54" s="114"/>
      <c r="E54" s="114"/>
      <c r="F54" s="70">
        <f>+F53+F41+F37</f>
        <v>140245056</v>
      </c>
      <c r="G54" s="70">
        <f>+G53+G41+G37</f>
        <v>175063171</v>
      </c>
      <c r="H54" s="70">
        <f>+H53+H41+H37</f>
        <v>135918903</v>
      </c>
      <c r="I54" s="70">
        <f>+I53+I41+I37</f>
        <v>3953773379</v>
      </c>
      <c r="J54" s="70">
        <f>+J53+J41+J37</f>
        <v>4128836550</v>
      </c>
      <c r="K54" s="70">
        <f t="shared" ref="K54:L54" si="9">+K53+K41+K37</f>
        <v>0</v>
      </c>
      <c r="L54" s="70">
        <f t="shared" si="9"/>
        <v>0</v>
      </c>
      <c r="M54" s="2"/>
    </row>
    <row r="55" spans="1:17" x14ac:dyDescent="0.25">
      <c r="A55" s="81"/>
      <c r="B55" s="81"/>
      <c r="C55" s="81"/>
      <c r="D55" s="81"/>
      <c r="E55" s="81"/>
      <c r="F55" s="27"/>
      <c r="G55" s="27"/>
      <c r="H55" s="27"/>
      <c r="I55" s="105" t="s">
        <v>103</v>
      </c>
      <c r="J55" s="106"/>
      <c r="K55" s="94">
        <f>K54/J54</f>
        <v>0</v>
      </c>
      <c r="L55" s="94">
        <f>L54/J54</f>
        <v>0</v>
      </c>
      <c r="N55" s="2"/>
      <c r="Q55" s="7"/>
    </row>
    <row r="56" spans="1:17" ht="20.25" x14ac:dyDescent="0.25">
      <c r="A56" s="81"/>
      <c r="B56" s="81"/>
      <c r="C56" s="81"/>
      <c r="D56" s="81"/>
      <c r="E56" s="81"/>
      <c r="F56" s="27"/>
      <c r="G56" s="27"/>
      <c r="H56" s="27"/>
      <c r="I56" s="27"/>
      <c r="J56" s="82"/>
      <c r="K56" s="84">
        <f>K55+L55</f>
        <v>0</v>
      </c>
      <c r="L56" s="83"/>
      <c r="N56" s="2"/>
      <c r="Q56" s="7"/>
    </row>
    <row r="57" spans="1:17" ht="18" x14ac:dyDescent="0.25">
      <c r="A57" s="100" t="s">
        <v>99</v>
      </c>
      <c r="B57" s="100"/>
      <c r="C57" s="100"/>
      <c r="D57" s="100"/>
      <c r="E57" s="100"/>
      <c r="F57" s="100"/>
      <c r="G57" s="100"/>
      <c r="H57" s="100"/>
      <c r="I57" s="100"/>
      <c r="J57" s="100"/>
      <c r="K57" s="100"/>
      <c r="L57" s="100"/>
      <c r="N57" s="2"/>
      <c r="Q57" s="7"/>
    </row>
    <row r="58" spans="1:17" ht="15" x14ac:dyDescent="0.25">
      <c r="A58" s="101" t="s">
        <v>100</v>
      </c>
      <c r="B58" s="102"/>
      <c r="C58" s="102"/>
      <c r="D58" s="102"/>
      <c r="E58" s="102"/>
      <c r="F58" s="102"/>
      <c r="G58" s="102"/>
      <c r="H58" s="102"/>
      <c r="I58" s="102"/>
      <c r="J58" s="102"/>
      <c r="K58" s="102"/>
      <c r="L58" s="103"/>
      <c r="N58" s="2"/>
      <c r="Q58" s="7"/>
    </row>
    <row r="59" spans="1:17" ht="51" customHeight="1" x14ac:dyDescent="0.25">
      <c r="A59" s="118" t="s">
        <v>110</v>
      </c>
      <c r="B59" s="118"/>
      <c r="C59" s="118"/>
      <c r="D59" s="118"/>
      <c r="E59" s="118"/>
      <c r="F59" s="118"/>
      <c r="G59" s="118"/>
      <c r="H59" s="118"/>
      <c r="I59" s="118"/>
      <c r="J59" s="118"/>
      <c r="K59" s="118"/>
      <c r="L59" s="118"/>
      <c r="N59" s="2"/>
      <c r="Q59" s="7"/>
    </row>
    <row r="60" spans="1:17" ht="15" x14ac:dyDescent="0.25">
      <c r="A60" s="118"/>
      <c r="B60" s="118"/>
      <c r="C60" s="118"/>
      <c r="D60" s="118"/>
      <c r="E60" s="118"/>
      <c r="F60" s="118"/>
      <c r="G60" s="118"/>
      <c r="H60" s="118"/>
      <c r="I60" s="118"/>
      <c r="J60" s="118"/>
      <c r="K60" s="118"/>
      <c r="L60" s="118"/>
      <c r="N60" s="1"/>
      <c r="Q60" s="7"/>
    </row>
    <row r="61" spans="1:17" ht="15" x14ac:dyDescent="0.25">
      <c r="A61" s="118"/>
      <c r="B61" s="118"/>
      <c r="C61" s="118"/>
      <c r="D61" s="118"/>
      <c r="E61" s="118"/>
      <c r="F61" s="118"/>
      <c r="G61" s="118"/>
      <c r="H61" s="118"/>
      <c r="I61" s="118"/>
      <c r="J61" s="118"/>
      <c r="K61" s="118"/>
      <c r="L61" s="118"/>
      <c r="N61" s="1"/>
      <c r="Q61" s="7"/>
    </row>
    <row r="62" spans="1:17" ht="15" x14ac:dyDescent="0.25">
      <c r="A62" s="118"/>
      <c r="B62" s="118"/>
      <c r="C62" s="118"/>
      <c r="D62" s="118"/>
      <c r="E62" s="118"/>
      <c r="F62" s="118"/>
      <c r="G62" s="118"/>
      <c r="H62" s="118"/>
      <c r="I62" s="118"/>
      <c r="J62" s="118"/>
      <c r="K62" s="118"/>
      <c r="L62" s="118"/>
      <c r="N62" s="1"/>
      <c r="Q62" s="7"/>
    </row>
    <row r="63" spans="1:17" ht="15" x14ac:dyDescent="0.25">
      <c r="A63" s="118"/>
      <c r="B63" s="118"/>
      <c r="C63" s="118"/>
      <c r="D63" s="118"/>
      <c r="E63" s="118"/>
      <c r="F63" s="118"/>
      <c r="G63" s="118"/>
      <c r="H63" s="118"/>
      <c r="I63" s="118"/>
      <c r="J63" s="118"/>
      <c r="K63" s="118"/>
      <c r="L63" s="118"/>
      <c r="N63" s="1"/>
      <c r="Q63" s="7"/>
    </row>
    <row r="64" spans="1:17" ht="15" x14ac:dyDescent="0.25">
      <c r="A64" s="118"/>
      <c r="B64" s="118"/>
      <c r="C64" s="118"/>
      <c r="D64" s="118"/>
      <c r="E64" s="118"/>
      <c r="F64" s="118"/>
      <c r="G64" s="118"/>
      <c r="H64" s="118"/>
      <c r="I64" s="118"/>
      <c r="J64" s="118"/>
      <c r="K64" s="118"/>
      <c r="L64" s="118"/>
      <c r="N64" s="1"/>
      <c r="Q64" s="7"/>
    </row>
    <row r="65" spans="1:17" ht="15" x14ac:dyDescent="0.25">
      <c r="A65" s="118"/>
      <c r="B65" s="118"/>
      <c r="C65" s="118"/>
      <c r="D65" s="118"/>
      <c r="E65" s="118"/>
      <c r="F65" s="118"/>
      <c r="G65" s="118"/>
      <c r="H65" s="118"/>
      <c r="I65" s="118"/>
      <c r="J65" s="118"/>
      <c r="K65" s="118"/>
      <c r="L65" s="118"/>
      <c r="N65" s="1"/>
      <c r="Q65" s="7"/>
    </row>
    <row r="66" spans="1:17" ht="15" x14ac:dyDescent="0.25">
      <c r="A66" s="118"/>
      <c r="B66" s="118"/>
      <c r="C66" s="118"/>
      <c r="D66" s="118"/>
      <c r="E66" s="118"/>
      <c r="F66" s="118"/>
      <c r="G66" s="118"/>
      <c r="H66" s="118"/>
      <c r="I66" s="118"/>
      <c r="J66" s="118"/>
      <c r="K66" s="118"/>
      <c r="L66" s="118"/>
      <c r="N66" s="1"/>
      <c r="Q66" s="7"/>
    </row>
    <row r="67" spans="1:17" ht="15" x14ac:dyDescent="0.25">
      <c r="A67" s="118"/>
      <c r="B67" s="118"/>
      <c r="C67" s="118"/>
      <c r="D67" s="118"/>
      <c r="E67" s="118"/>
      <c r="F67" s="118"/>
      <c r="G67" s="118"/>
      <c r="H67" s="118"/>
      <c r="I67" s="118"/>
      <c r="J67" s="118"/>
      <c r="K67" s="118"/>
      <c r="L67" s="118"/>
      <c r="N67" s="1"/>
      <c r="Q67" s="7"/>
    </row>
    <row r="68" spans="1:17" ht="15" x14ac:dyDescent="0.25">
      <c r="A68" s="118"/>
      <c r="B68" s="118"/>
      <c r="C68" s="118"/>
      <c r="D68" s="118"/>
      <c r="E68" s="118"/>
      <c r="F68" s="118"/>
      <c r="G68" s="118"/>
      <c r="H68" s="118"/>
      <c r="I68" s="118"/>
      <c r="J68" s="118"/>
      <c r="K68" s="118"/>
      <c r="L68" s="118"/>
      <c r="N68" s="1"/>
      <c r="Q68" s="7"/>
    </row>
    <row r="69" spans="1:17" ht="15" x14ac:dyDescent="0.25">
      <c r="A69" s="118"/>
      <c r="B69" s="118"/>
      <c r="C69" s="118"/>
      <c r="D69" s="118"/>
      <c r="E69" s="118"/>
      <c r="F69" s="118"/>
      <c r="G69" s="118"/>
      <c r="H69" s="118"/>
      <c r="I69" s="118"/>
      <c r="J69" s="118"/>
      <c r="K69" s="118"/>
      <c r="L69" s="118"/>
      <c r="N69" s="1"/>
      <c r="Q69" s="7"/>
    </row>
    <row r="70" spans="1:17" ht="15" x14ac:dyDescent="0.25">
      <c r="A70" s="118"/>
      <c r="B70" s="118"/>
      <c r="C70" s="118"/>
      <c r="D70" s="118"/>
      <c r="E70" s="118"/>
      <c r="F70" s="118"/>
      <c r="G70" s="118"/>
      <c r="H70" s="118"/>
      <c r="I70" s="118"/>
      <c r="J70" s="118"/>
      <c r="K70" s="118"/>
      <c r="L70" s="118"/>
      <c r="N70" s="1"/>
      <c r="Q70" s="7"/>
    </row>
    <row r="71" spans="1:17" ht="15" x14ac:dyDescent="0.25">
      <c r="A71" s="118"/>
      <c r="B71" s="118"/>
      <c r="C71" s="118"/>
      <c r="D71" s="118"/>
      <c r="E71" s="118"/>
      <c r="F71" s="118"/>
      <c r="G71" s="118"/>
      <c r="H71" s="118"/>
      <c r="I71" s="118"/>
      <c r="J71" s="118"/>
      <c r="K71" s="118"/>
      <c r="L71" s="118"/>
      <c r="N71" s="1"/>
      <c r="Q71" s="7"/>
    </row>
    <row r="72" spans="1:17" ht="15" x14ac:dyDescent="0.25">
      <c r="A72" s="118"/>
      <c r="B72" s="118"/>
      <c r="C72" s="118"/>
      <c r="D72" s="118"/>
      <c r="E72" s="118"/>
      <c r="F72" s="118"/>
      <c r="G72" s="118"/>
      <c r="H72" s="118"/>
      <c r="I72" s="118"/>
      <c r="J72" s="118"/>
      <c r="K72" s="118"/>
      <c r="L72" s="118"/>
      <c r="N72" s="1"/>
      <c r="Q72" s="7"/>
    </row>
    <row r="73" spans="1:17" ht="15" x14ac:dyDescent="0.25">
      <c r="A73" s="118"/>
      <c r="B73" s="118"/>
      <c r="C73" s="118"/>
      <c r="D73" s="118"/>
      <c r="E73" s="118"/>
      <c r="F73" s="118"/>
      <c r="G73" s="118"/>
      <c r="H73" s="118"/>
      <c r="I73" s="118"/>
      <c r="J73" s="118"/>
      <c r="K73" s="118"/>
      <c r="L73" s="118"/>
      <c r="N73" s="1"/>
      <c r="Q73" s="7"/>
    </row>
    <row r="74" spans="1:17" ht="15" x14ac:dyDescent="0.25">
      <c r="A74" s="118"/>
      <c r="B74" s="118"/>
      <c r="C74" s="118"/>
      <c r="D74" s="118"/>
      <c r="E74" s="118"/>
      <c r="F74" s="118"/>
      <c r="G74" s="118"/>
      <c r="H74" s="118"/>
      <c r="I74" s="118"/>
      <c r="J74" s="118"/>
      <c r="K74" s="118"/>
      <c r="L74" s="118"/>
      <c r="N74" s="1"/>
      <c r="Q74" s="7"/>
    </row>
    <row r="75" spans="1:17" ht="15" x14ac:dyDescent="0.25">
      <c r="A75" s="118"/>
      <c r="B75" s="118"/>
      <c r="C75" s="118"/>
      <c r="D75" s="118"/>
      <c r="E75" s="118"/>
      <c r="F75" s="118"/>
      <c r="G75" s="118"/>
      <c r="H75" s="118"/>
      <c r="I75" s="118"/>
      <c r="J75" s="118"/>
      <c r="K75" s="118"/>
      <c r="L75" s="118"/>
      <c r="N75" s="1"/>
      <c r="Q75" s="7"/>
    </row>
    <row r="76" spans="1:17" ht="15" x14ac:dyDescent="0.25">
      <c r="A76" s="118"/>
      <c r="B76" s="118"/>
      <c r="C76" s="118"/>
      <c r="D76" s="118"/>
      <c r="E76" s="118"/>
      <c r="F76" s="118"/>
      <c r="G76" s="118"/>
      <c r="H76" s="118"/>
      <c r="I76" s="118"/>
      <c r="J76" s="118"/>
      <c r="K76" s="118"/>
      <c r="L76" s="118"/>
      <c r="N76" s="1"/>
      <c r="Q76" s="7"/>
    </row>
    <row r="77" spans="1:17" ht="15" x14ac:dyDescent="0.25">
      <c r="A77" s="118"/>
      <c r="B77" s="118"/>
      <c r="C77" s="118"/>
      <c r="D77" s="118"/>
      <c r="E77" s="118"/>
      <c r="F77" s="118"/>
      <c r="G77" s="118"/>
      <c r="H77" s="118"/>
      <c r="I77" s="118"/>
      <c r="J77" s="118"/>
      <c r="K77" s="118"/>
      <c r="L77" s="118"/>
      <c r="N77" s="1"/>
      <c r="Q77" s="7"/>
    </row>
    <row r="78" spans="1:17" ht="15" x14ac:dyDescent="0.25">
      <c r="A78" s="118"/>
      <c r="B78" s="118"/>
      <c r="C78" s="118"/>
      <c r="D78" s="118"/>
      <c r="E78" s="118"/>
      <c r="F78" s="118"/>
      <c r="G78" s="118"/>
      <c r="H78" s="118"/>
      <c r="I78" s="118"/>
      <c r="J78" s="118"/>
      <c r="K78" s="118"/>
      <c r="L78" s="118"/>
      <c r="N78" s="1"/>
      <c r="Q78" s="7"/>
    </row>
    <row r="79" spans="1:17" ht="15" x14ac:dyDescent="0.25">
      <c r="A79" s="118"/>
      <c r="B79" s="118"/>
      <c r="C79" s="118"/>
      <c r="D79" s="118"/>
      <c r="E79" s="118"/>
      <c r="F79" s="118"/>
      <c r="G79" s="118"/>
      <c r="H79" s="118"/>
      <c r="I79" s="118"/>
      <c r="J79" s="118"/>
      <c r="K79" s="118"/>
      <c r="L79" s="118"/>
      <c r="N79" s="1"/>
      <c r="Q79" s="7"/>
    </row>
    <row r="80" spans="1:17" ht="15" x14ac:dyDescent="0.25">
      <c r="A80" s="118"/>
      <c r="B80" s="118"/>
      <c r="C80" s="118"/>
      <c r="D80" s="118"/>
      <c r="E80" s="118"/>
      <c r="F80" s="118"/>
      <c r="G80" s="118"/>
      <c r="H80" s="118"/>
      <c r="I80" s="118"/>
      <c r="J80" s="118"/>
      <c r="K80" s="118"/>
      <c r="L80" s="118"/>
      <c r="N80" s="1"/>
      <c r="Q80" s="7"/>
    </row>
    <row r="81" spans="1:17" ht="15" x14ac:dyDescent="0.25">
      <c r="A81" s="118"/>
      <c r="B81" s="118"/>
      <c r="C81" s="118"/>
      <c r="D81" s="118"/>
      <c r="E81" s="118"/>
      <c r="F81" s="118"/>
      <c r="G81" s="118"/>
      <c r="H81" s="118"/>
      <c r="I81" s="118"/>
      <c r="J81" s="118"/>
      <c r="K81" s="118"/>
      <c r="L81" s="118"/>
      <c r="N81" s="1"/>
      <c r="Q81" s="7"/>
    </row>
    <row r="82" spans="1:17" ht="15" x14ac:dyDescent="0.25">
      <c r="A82" s="118"/>
      <c r="B82" s="118"/>
      <c r="C82" s="118"/>
      <c r="D82" s="118"/>
      <c r="E82" s="118"/>
      <c r="F82" s="118"/>
      <c r="G82" s="118"/>
      <c r="H82" s="118"/>
      <c r="I82" s="118"/>
      <c r="J82" s="118"/>
      <c r="K82" s="118"/>
      <c r="L82" s="118"/>
      <c r="N82" s="1"/>
      <c r="Q82" s="7"/>
    </row>
    <row r="83" spans="1:17" ht="15" x14ac:dyDescent="0.25">
      <c r="A83" s="118"/>
      <c r="B83" s="118"/>
      <c r="C83" s="118"/>
      <c r="D83" s="118"/>
      <c r="E83" s="118"/>
      <c r="F83" s="118"/>
      <c r="G83" s="118"/>
      <c r="H83" s="118"/>
      <c r="I83" s="118"/>
      <c r="J83" s="118"/>
      <c r="K83" s="118"/>
      <c r="L83" s="118"/>
      <c r="N83" s="1"/>
      <c r="Q83" s="7"/>
    </row>
    <row r="84" spans="1:17" ht="15" x14ac:dyDescent="0.25">
      <c r="A84" s="118"/>
      <c r="B84" s="118"/>
      <c r="C84" s="118"/>
      <c r="D84" s="118"/>
      <c r="E84" s="118"/>
      <c r="F84" s="118"/>
      <c r="G84" s="118"/>
      <c r="H84" s="118"/>
      <c r="I84" s="118"/>
      <c r="J84" s="118"/>
      <c r="K84" s="118"/>
      <c r="L84" s="118"/>
      <c r="N84" s="1"/>
      <c r="Q84" s="7"/>
    </row>
    <row r="85" spans="1:17" ht="15" x14ac:dyDescent="0.25">
      <c r="A85" s="118"/>
      <c r="B85" s="118"/>
      <c r="C85" s="118"/>
      <c r="D85" s="118"/>
      <c r="E85" s="118"/>
      <c r="F85" s="118"/>
      <c r="G85" s="118"/>
      <c r="H85" s="118"/>
      <c r="I85" s="118"/>
      <c r="J85" s="118"/>
      <c r="K85" s="118"/>
      <c r="L85" s="118"/>
      <c r="N85" s="1"/>
      <c r="Q85" s="7"/>
    </row>
    <row r="86" spans="1:17" ht="15" x14ac:dyDescent="0.25">
      <c r="A86" s="99" t="s">
        <v>102</v>
      </c>
      <c r="B86" s="99"/>
      <c r="C86" s="99"/>
      <c r="D86" s="99"/>
      <c r="E86" s="99"/>
      <c r="F86" s="99"/>
      <c r="G86" s="99"/>
      <c r="H86" s="99"/>
      <c r="I86" s="99"/>
      <c r="J86" s="99"/>
      <c r="K86" s="99"/>
      <c r="L86" s="99"/>
      <c r="N86" s="1"/>
      <c r="Q86" s="7"/>
    </row>
    <row r="87" spans="1:17" ht="15" x14ac:dyDescent="0.25">
      <c r="A87" s="99"/>
      <c r="B87" s="99"/>
      <c r="C87" s="99"/>
      <c r="D87" s="99"/>
      <c r="E87" s="99"/>
      <c r="F87" s="99"/>
      <c r="G87" s="99"/>
      <c r="H87" s="99"/>
      <c r="I87" s="99"/>
      <c r="J87" s="99"/>
      <c r="K87" s="99"/>
      <c r="L87" s="99"/>
      <c r="N87" s="1"/>
      <c r="Q87" s="7"/>
    </row>
    <row r="88" spans="1:17" ht="15" x14ac:dyDescent="0.25">
      <c r="A88" s="99"/>
      <c r="B88" s="99"/>
      <c r="C88" s="99"/>
      <c r="D88" s="99"/>
      <c r="E88" s="99"/>
      <c r="F88" s="99"/>
      <c r="G88" s="99"/>
      <c r="H88" s="99"/>
      <c r="I88" s="99"/>
      <c r="J88" s="99"/>
      <c r="K88" s="99"/>
      <c r="L88" s="99"/>
      <c r="N88" s="1"/>
      <c r="Q88" s="7"/>
    </row>
    <row r="89" spans="1:17" ht="15" x14ac:dyDescent="0.25">
      <c r="A89" s="99"/>
      <c r="B89" s="99"/>
      <c r="C89" s="99"/>
      <c r="D89" s="99"/>
      <c r="E89" s="99"/>
      <c r="F89" s="99"/>
      <c r="G89" s="99"/>
      <c r="H89" s="99"/>
      <c r="I89" s="99"/>
      <c r="J89" s="99"/>
      <c r="K89" s="99"/>
      <c r="L89" s="99"/>
      <c r="N89" s="1"/>
      <c r="Q89" s="7"/>
    </row>
    <row r="90" spans="1:17" ht="15" x14ac:dyDescent="0.25">
      <c r="A90" s="99"/>
      <c r="B90" s="99"/>
      <c r="C90" s="99"/>
      <c r="D90" s="99"/>
      <c r="E90" s="99"/>
      <c r="F90" s="99"/>
      <c r="G90" s="99"/>
      <c r="H90" s="99"/>
      <c r="I90" s="99"/>
      <c r="J90" s="99"/>
      <c r="K90" s="99"/>
      <c r="L90" s="99"/>
      <c r="N90" s="1"/>
      <c r="Q90" s="7"/>
    </row>
    <row r="91" spans="1:17" ht="15" x14ac:dyDescent="0.25">
      <c r="A91" s="99"/>
      <c r="B91" s="99"/>
      <c r="C91" s="99"/>
      <c r="D91" s="99"/>
      <c r="E91" s="99"/>
      <c r="F91" s="99"/>
      <c r="G91" s="99"/>
      <c r="H91" s="99"/>
      <c r="I91" s="99"/>
      <c r="J91" s="99"/>
      <c r="K91" s="99"/>
      <c r="L91" s="99"/>
      <c r="N91" s="1"/>
      <c r="Q91" s="7"/>
    </row>
    <row r="92" spans="1:17" ht="15" x14ac:dyDescent="0.25">
      <c r="A92" s="99"/>
      <c r="B92" s="99"/>
      <c r="C92" s="99"/>
      <c r="D92" s="99"/>
      <c r="E92" s="99"/>
      <c r="F92" s="99"/>
      <c r="G92" s="99"/>
      <c r="H92" s="99"/>
      <c r="I92" s="99"/>
      <c r="J92" s="99"/>
      <c r="K92" s="99"/>
      <c r="L92" s="99"/>
      <c r="N92" s="1"/>
      <c r="Q92" s="7"/>
    </row>
    <row r="93" spans="1:17" ht="15" x14ac:dyDescent="0.25">
      <c r="A93" s="99"/>
      <c r="B93" s="99"/>
      <c r="C93" s="99"/>
      <c r="D93" s="99"/>
      <c r="E93" s="99"/>
      <c r="F93" s="99"/>
      <c r="G93" s="99"/>
      <c r="H93" s="99"/>
      <c r="I93" s="99"/>
      <c r="J93" s="99"/>
      <c r="K93" s="99"/>
      <c r="L93" s="99"/>
      <c r="N93" s="1"/>
      <c r="Q93" s="7"/>
    </row>
    <row r="94" spans="1:17" ht="15" x14ac:dyDescent="0.25">
      <c r="A94" s="99"/>
      <c r="B94" s="99"/>
      <c r="C94" s="99"/>
      <c r="D94" s="99"/>
      <c r="E94" s="99"/>
      <c r="F94" s="99"/>
      <c r="G94" s="99"/>
      <c r="H94" s="99"/>
      <c r="I94" s="99"/>
      <c r="J94" s="99"/>
      <c r="K94" s="99"/>
      <c r="L94" s="99"/>
      <c r="N94" s="1"/>
      <c r="Q94" s="7"/>
    </row>
    <row r="95" spans="1:17" ht="15" x14ac:dyDescent="0.25">
      <c r="A95" s="99"/>
      <c r="B95" s="99"/>
      <c r="C95" s="99"/>
      <c r="D95" s="99"/>
      <c r="E95" s="99"/>
      <c r="F95" s="99"/>
      <c r="G95" s="99"/>
      <c r="H95" s="99"/>
      <c r="I95" s="99"/>
      <c r="J95" s="99"/>
      <c r="K95" s="99"/>
      <c r="L95" s="99"/>
      <c r="N95" s="1"/>
      <c r="Q95" s="7"/>
    </row>
  </sheetData>
  <autoFilter ref="B13:J13" xr:uid="{ED066296-94B3-4990-ACA7-2E67BDB08DF4}">
    <filterColumn colId="2" showButton="0"/>
  </autoFilter>
  <mergeCells count="49">
    <mergeCell ref="B1:L1"/>
    <mergeCell ref="B2:L2"/>
    <mergeCell ref="B3:L3"/>
    <mergeCell ref="B4:L4"/>
    <mergeCell ref="D6:G9"/>
    <mergeCell ref="B29:C29"/>
    <mergeCell ref="B30:C30"/>
    <mergeCell ref="B31:C31"/>
    <mergeCell ref="B37:E37"/>
    <mergeCell ref="D10:G10"/>
    <mergeCell ref="B39:C39"/>
    <mergeCell ref="B40:C40"/>
    <mergeCell ref="B33:C33"/>
    <mergeCell ref="B34:C34"/>
    <mergeCell ref="B43:C43"/>
    <mergeCell ref="B36:C36"/>
    <mergeCell ref="B35:C35"/>
    <mergeCell ref="A86:L95"/>
    <mergeCell ref="H12:I12"/>
    <mergeCell ref="D25:E25"/>
    <mergeCell ref="D26:E26"/>
    <mergeCell ref="D27:E27"/>
    <mergeCell ref="D28:E28"/>
    <mergeCell ref="D24:E24"/>
    <mergeCell ref="F12:G12"/>
    <mergeCell ref="D23:E23"/>
    <mergeCell ref="A42:A53"/>
    <mergeCell ref="A54:E54"/>
    <mergeCell ref="B53:E53"/>
    <mergeCell ref="B41:E41"/>
    <mergeCell ref="K12:L12"/>
    <mergeCell ref="I55:J55"/>
    <mergeCell ref="A38:A41"/>
    <mergeCell ref="A57:L57"/>
    <mergeCell ref="A58:L58"/>
    <mergeCell ref="A59:L85"/>
    <mergeCell ref="D13:E13"/>
    <mergeCell ref="A14:A37"/>
    <mergeCell ref="D14:E14"/>
    <mergeCell ref="D15:E15"/>
    <mergeCell ref="D16:E16"/>
    <mergeCell ref="D17:E17"/>
    <mergeCell ref="D18:E18"/>
    <mergeCell ref="D19:E19"/>
    <mergeCell ref="D20:E20"/>
    <mergeCell ref="D21:E21"/>
    <mergeCell ref="B32:C32"/>
    <mergeCell ref="D22:E22"/>
    <mergeCell ref="B38:C38"/>
  </mergeCells>
  <dataValidations count="1">
    <dataValidation allowBlank="1" showInputMessage="1" showErrorMessage="1" prompt="ENTIENDASE UN MES DE ATENCIÓN COMO MES LABORAL QUE REFIERE 30 DIAS" sqref="A8:A9 B10" xr:uid="{AC61834B-C956-4765-BA6D-B27FB4F60D6C}"/>
  </dataValidations>
  <printOptions horizontalCentered="1" verticalCentered="1"/>
  <pageMargins left="0" right="0" top="0" bottom="0" header="0" footer="0"/>
  <pageSetup scale="32" orientation="landscape" horizontalDpi="4294967295" verticalDpi="4294967295"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49EBD-1CF8-45A1-999A-C5816CFA63B6}">
  <sheetPr>
    <tabColor theme="5" tint="0.59999389629810485"/>
    <pageSetUpPr fitToPage="1"/>
  </sheetPr>
  <dimension ref="A1:R86"/>
  <sheetViews>
    <sheetView showGridLines="0" view="pageBreakPreview" topLeftCell="A51" zoomScale="65" zoomScaleNormal="50" zoomScaleSheetLayoutView="65" workbookViewId="0">
      <selection activeCell="A55" sqref="A55:E55"/>
    </sheetView>
  </sheetViews>
  <sheetFormatPr baseColWidth="10" defaultColWidth="11.42578125" defaultRowHeight="15.75" x14ac:dyDescent="0.25"/>
  <cols>
    <col min="1" max="1" width="19.28515625" style="1" customWidth="1"/>
    <col min="2" max="2" width="57" style="1" customWidth="1"/>
    <col min="3" max="3" width="16.28515625" style="1" customWidth="1"/>
    <col min="4" max="4" width="17.5703125" style="19" customWidth="1"/>
    <col min="5" max="5" width="23.140625" style="19" customWidth="1"/>
    <col min="6" max="12" width="30.140625" style="1" customWidth="1"/>
    <col min="13" max="13" width="28.42578125" style="1" hidden="1" customWidth="1"/>
    <col min="14" max="14" width="15.85546875" style="1" hidden="1" customWidth="1"/>
    <col min="15" max="15" width="13.42578125" style="7" hidden="1" customWidth="1"/>
    <col min="16" max="16" width="17.7109375" style="7" hidden="1" customWidth="1"/>
    <col min="17" max="17" width="23.85546875" style="7" hidden="1" customWidth="1"/>
    <col min="18" max="18" width="23.85546875" style="1" customWidth="1"/>
    <col min="19" max="222" width="11.42578125" style="1"/>
    <col min="223" max="224" width="9.7109375" style="1" customWidth="1"/>
    <col min="225" max="225" width="61" style="1" customWidth="1"/>
    <col min="226" max="226" width="18.7109375" style="1" customWidth="1"/>
    <col min="227" max="227" width="17.85546875" style="1" customWidth="1"/>
    <col min="228" max="231" width="57" style="1" customWidth="1"/>
    <col min="232" max="232" width="25.85546875" style="1" bestFit="1" customWidth="1"/>
    <col min="233" max="233" width="25.140625" style="1" customWidth="1"/>
    <col min="234" max="234" width="33.28515625" style="1" customWidth="1"/>
    <col min="235" max="235" width="24.140625" style="1" customWidth="1"/>
    <col min="236" max="236" width="27.42578125" style="1" customWidth="1"/>
    <col min="237" max="478" width="11.42578125" style="1"/>
    <col min="479" max="480" width="9.7109375" style="1" customWidth="1"/>
    <col min="481" max="481" width="61" style="1" customWidth="1"/>
    <col min="482" max="482" width="18.7109375" style="1" customWidth="1"/>
    <col min="483" max="483" width="17.85546875" style="1" customWidth="1"/>
    <col min="484" max="487" width="57" style="1" customWidth="1"/>
    <col min="488" max="488" width="25.85546875" style="1" bestFit="1" customWidth="1"/>
    <col min="489" max="489" width="25.140625" style="1" customWidth="1"/>
    <col min="490" max="490" width="33.28515625" style="1" customWidth="1"/>
    <col min="491" max="491" width="24.140625" style="1" customWidth="1"/>
    <col min="492" max="492" width="27.42578125" style="1" customWidth="1"/>
    <col min="493" max="734" width="11.42578125" style="1"/>
    <col min="735" max="736" width="9.7109375" style="1" customWidth="1"/>
    <col min="737" max="737" width="61" style="1" customWidth="1"/>
    <col min="738" max="738" width="18.7109375" style="1" customWidth="1"/>
    <col min="739" max="739" width="17.85546875" style="1" customWidth="1"/>
    <col min="740" max="743" width="57" style="1" customWidth="1"/>
    <col min="744" max="744" width="25.85546875" style="1" bestFit="1" customWidth="1"/>
    <col min="745" max="745" width="25.140625" style="1" customWidth="1"/>
    <col min="746" max="746" width="33.28515625" style="1" customWidth="1"/>
    <col min="747" max="747" width="24.140625" style="1" customWidth="1"/>
    <col min="748" max="748" width="27.42578125" style="1" customWidth="1"/>
    <col min="749" max="990" width="11.42578125" style="1"/>
    <col min="991" max="992" width="9.7109375" style="1" customWidth="1"/>
    <col min="993" max="993" width="61" style="1" customWidth="1"/>
    <col min="994" max="994" width="18.7109375" style="1" customWidth="1"/>
    <col min="995" max="995" width="17.85546875" style="1" customWidth="1"/>
    <col min="996" max="999" width="57" style="1" customWidth="1"/>
    <col min="1000" max="1000" width="25.85546875" style="1" bestFit="1" customWidth="1"/>
    <col min="1001" max="1001" width="25.140625" style="1" customWidth="1"/>
    <col min="1002" max="1002" width="33.28515625" style="1" customWidth="1"/>
    <col min="1003" max="1003" width="24.140625" style="1" customWidth="1"/>
    <col min="1004" max="1004" width="27.42578125" style="1" customWidth="1"/>
    <col min="1005" max="1246" width="11.42578125" style="1"/>
    <col min="1247" max="1248" width="9.7109375" style="1" customWidth="1"/>
    <col min="1249" max="1249" width="61" style="1" customWidth="1"/>
    <col min="1250" max="1250" width="18.7109375" style="1" customWidth="1"/>
    <col min="1251" max="1251" width="17.85546875" style="1" customWidth="1"/>
    <col min="1252" max="1255" width="57" style="1" customWidth="1"/>
    <col min="1256" max="1256" width="25.85546875" style="1" bestFit="1" customWidth="1"/>
    <col min="1257" max="1257" width="25.140625" style="1" customWidth="1"/>
    <col min="1258" max="1258" width="33.28515625" style="1" customWidth="1"/>
    <col min="1259" max="1259" width="24.140625" style="1" customWidth="1"/>
    <col min="1260" max="1260" width="27.42578125" style="1" customWidth="1"/>
    <col min="1261" max="1502" width="11.42578125" style="1"/>
    <col min="1503" max="1504" width="9.7109375" style="1" customWidth="1"/>
    <col min="1505" max="1505" width="61" style="1" customWidth="1"/>
    <col min="1506" max="1506" width="18.7109375" style="1" customWidth="1"/>
    <col min="1507" max="1507" width="17.85546875" style="1" customWidth="1"/>
    <col min="1508" max="1511" width="57" style="1" customWidth="1"/>
    <col min="1512" max="1512" width="25.85546875" style="1" bestFit="1" customWidth="1"/>
    <col min="1513" max="1513" width="25.140625" style="1" customWidth="1"/>
    <col min="1514" max="1514" width="33.28515625" style="1" customWidth="1"/>
    <col min="1515" max="1515" width="24.140625" style="1" customWidth="1"/>
    <col min="1516" max="1516" width="27.42578125" style="1" customWidth="1"/>
    <col min="1517" max="1758" width="11.42578125" style="1"/>
    <col min="1759" max="1760" width="9.7109375" style="1" customWidth="1"/>
    <col min="1761" max="1761" width="61" style="1" customWidth="1"/>
    <col min="1762" max="1762" width="18.7109375" style="1" customWidth="1"/>
    <col min="1763" max="1763" width="17.85546875" style="1" customWidth="1"/>
    <col min="1764" max="1767" width="57" style="1" customWidth="1"/>
    <col min="1768" max="1768" width="25.85546875" style="1" bestFit="1" customWidth="1"/>
    <col min="1769" max="1769" width="25.140625" style="1" customWidth="1"/>
    <col min="1770" max="1770" width="33.28515625" style="1" customWidth="1"/>
    <col min="1771" max="1771" width="24.140625" style="1" customWidth="1"/>
    <col min="1772" max="1772" width="27.42578125" style="1" customWidth="1"/>
    <col min="1773" max="2014" width="11.42578125" style="1"/>
    <col min="2015" max="2016" width="9.7109375" style="1" customWidth="1"/>
    <col min="2017" max="2017" width="61" style="1" customWidth="1"/>
    <col min="2018" max="2018" width="18.7109375" style="1" customWidth="1"/>
    <col min="2019" max="2019" width="17.85546875" style="1" customWidth="1"/>
    <col min="2020" max="2023" width="57" style="1" customWidth="1"/>
    <col min="2024" max="2024" width="25.85546875" style="1" bestFit="1" customWidth="1"/>
    <col min="2025" max="2025" width="25.140625" style="1" customWidth="1"/>
    <col min="2026" max="2026" width="33.28515625" style="1" customWidth="1"/>
    <col min="2027" max="2027" width="24.140625" style="1" customWidth="1"/>
    <col min="2028" max="2028" width="27.42578125" style="1" customWidth="1"/>
    <col min="2029" max="2270" width="11.42578125" style="1"/>
    <col min="2271" max="2272" width="9.7109375" style="1" customWidth="1"/>
    <col min="2273" max="2273" width="61" style="1" customWidth="1"/>
    <col min="2274" max="2274" width="18.7109375" style="1" customWidth="1"/>
    <col min="2275" max="2275" width="17.85546875" style="1" customWidth="1"/>
    <col min="2276" max="2279" width="57" style="1" customWidth="1"/>
    <col min="2280" max="2280" width="25.85546875" style="1" bestFit="1" customWidth="1"/>
    <col min="2281" max="2281" width="25.140625" style="1" customWidth="1"/>
    <col min="2282" max="2282" width="33.28515625" style="1" customWidth="1"/>
    <col min="2283" max="2283" width="24.140625" style="1" customWidth="1"/>
    <col min="2284" max="2284" width="27.42578125" style="1" customWidth="1"/>
    <col min="2285" max="2526" width="11.42578125" style="1"/>
    <col min="2527" max="2528" width="9.7109375" style="1" customWidth="1"/>
    <col min="2529" max="2529" width="61" style="1" customWidth="1"/>
    <col min="2530" max="2530" width="18.7109375" style="1" customWidth="1"/>
    <col min="2531" max="2531" width="17.85546875" style="1" customWidth="1"/>
    <col min="2532" max="2535" width="57" style="1" customWidth="1"/>
    <col min="2536" max="2536" width="25.85546875" style="1" bestFit="1" customWidth="1"/>
    <col min="2537" max="2537" width="25.140625" style="1" customWidth="1"/>
    <col min="2538" max="2538" width="33.28515625" style="1" customWidth="1"/>
    <col min="2539" max="2539" width="24.140625" style="1" customWidth="1"/>
    <col min="2540" max="2540" width="27.42578125" style="1" customWidth="1"/>
    <col min="2541" max="2782" width="11.42578125" style="1"/>
    <col min="2783" max="2784" width="9.7109375" style="1" customWidth="1"/>
    <col min="2785" max="2785" width="61" style="1" customWidth="1"/>
    <col min="2786" max="2786" width="18.7109375" style="1" customWidth="1"/>
    <col min="2787" max="2787" width="17.85546875" style="1" customWidth="1"/>
    <col min="2788" max="2791" width="57" style="1" customWidth="1"/>
    <col min="2792" max="2792" width="25.85546875" style="1" bestFit="1" customWidth="1"/>
    <col min="2793" max="2793" width="25.140625" style="1" customWidth="1"/>
    <col min="2794" max="2794" width="33.28515625" style="1" customWidth="1"/>
    <col min="2795" max="2795" width="24.140625" style="1" customWidth="1"/>
    <col min="2796" max="2796" width="27.42578125" style="1" customWidth="1"/>
    <col min="2797" max="3038" width="11.42578125" style="1"/>
    <col min="3039" max="3040" width="9.7109375" style="1" customWidth="1"/>
    <col min="3041" max="3041" width="61" style="1" customWidth="1"/>
    <col min="3042" max="3042" width="18.7109375" style="1" customWidth="1"/>
    <col min="3043" max="3043" width="17.85546875" style="1" customWidth="1"/>
    <col min="3044" max="3047" width="57" style="1" customWidth="1"/>
    <col min="3048" max="3048" width="25.85546875" style="1" bestFit="1" customWidth="1"/>
    <col min="3049" max="3049" width="25.140625" style="1" customWidth="1"/>
    <col min="3050" max="3050" width="33.28515625" style="1" customWidth="1"/>
    <col min="3051" max="3051" width="24.140625" style="1" customWidth="1"/>
    <col min="3052" max="3052" width="27.42578125" style="1" customWidth="1"/>
    <col min="3053" max="3294" width="11.42578125" style="1"/>
    <col min="3295" max="3296" width="9.7109375" style="1" customWidth="1"/>
    <col min="3297" max="3297" width="61" style="1" customWidth="1"/>
    <col min="3298" max="3298" width="18.7109375" style="1" customWidth="1"/>
    <col min="3299" max="3299" width="17.85546875" style="1" customWidth="1"/>
    <col min="3300" max="3303" width="57" style="1" customWidth="1"/>
    <col min="3304" max="3304" width="25.85546875" style="1" bestFit="1" customWidth="1"/>
    <col min="3305" max="3305" width="25.140625" style="1" customWidth="1"/>
    <col min="3306" max="3306" width="33.28515625" style="1" customWidth="1"/>
    <col min="3307" max="3307" width="24.140625" style="1" customWidth="1"/>
    <col min="3308" max="3308" width="27.42578125" style="1" customWidth="1"/>
    <col min="3309" max="3550" width="11.42578125" style="1"/>
    <col min="3551" max="3552" width="9.7109375" style="1" customWidth="1"/>
    <col min="3553" max="3553" width="61" style="1" customWidth="1"/>
    <col min="3554" max="3554" width="18.7109375" style="1" customWidth="1"/>
    <col min="3555" max="3555" width="17.85546875" style="1" customWidth="1"/>
    <col min="3556" max="3559" width="57" style="1" customWidth="1"/>
    <col min="3560" max="3560" width="25.85546875" style="1" bestFit="1" customWidth="1"/>
    <col min="3561" max="3561" width="25.140625" style="1" customWidth="1"/>
    <col min="3562" max="3562" width="33.28515625" style="1" customWidth="1"/>
    <col min="3563" max="3563" width="24.140625" style="1" customWidth="1"/>
    <col min="3564" max="3564" width="27.42578125" style="1" customWidth="1"/>
    <col min="3565" max="3806" width="11.42578125" style="1"/>
    <col min="3807" max="3808" width="9.7109375" style="1" customWidth="1"/>
    <col min="3809" max="3809" width="61" style="1" customWidth="1"/>
    <col min="3810" max="3810" width="18.7109375" style="1" customWidth="1"/>
    <col min="3811" max="3811" width="17.85546875" style="1" customWidth="1"/>
    <col min="3812" max="3815" width="57" style="1" customWidth="1"/>
    <col min="3816" max="3816" width="25.85546875" style="1" bestFit="1" customWidth="1"/>
    <col min="3817" max="3817" width="25.140625" style="1" customWidth="1"/>
    <col min="3818" max="3818" width="33.28515625" style="1" customWidth="1"/>
    <col min="3819" max="3819" width="24.140625" style="1" customWidth="1"/>
    <col min="3820" max="3820" width="27.42578125" style="1" customWidth="1"/>
    <col min="3821" max="4062" width="11.42578125" style="1"/>
    <col min="4063" max="4064" width="9.7109375" style="1" customWidth="1"/>
    <col min="4065" max="4065" width="61" style="1" customWidth="1"/>
    <col min="4066" max="4066" width="18.7109375" style="1" customWidth="1"/>
    <col min="4067" max="4067" width="17.85546875" style="1" customWidth="1"/>
    <col min="4068" max="4071" width="57" style="1" customWidth="1"/>
    <col min="4072" max="4072" width="25.85546875" style="1" bestFit="1" customWidth="1"/>
    <col min="4073" max="4073" width="25.140625" style="1" customWidth="1"/>
    <col min="4074" max="4074" width="33.28515625" style="1" customWidth="1"/>
    <col min="4075" max="4075" width="24.140625" style="1" customWidth="1"/>
    <col min="4076" max="4076" width="27.42578125" style="1" customWidth="1"/>
    <col min="4077" max="4318" width="11.42578125" style="1"/>
    <col min="4319" max="4320" width="9.7109375" style="1" customWidth="1"/>
    <col min="4321" max="4321" width="61" style="1" customWidth="1"/>
    <col min="4322" max="4322" width="18.7109375" style="1" customWidth="1"/>
    <col min="4323" max="4323" width="17.85546875" style="1" customWidth="1"/>
    <col min="4324" max="4327" width="57" style="1" customWidth="1"/>
    <col min="4328" max="4328" width="25.85546875" style="1" bestFit="1" customWidth="1"/>
    <col min="4329" max="4329" width="25.140625" style="1" customWidth="1"/>
    <col min="4330" max="4330" width="33.28515625" style="1" customWidth="1"/>
    <col min="4331" max="4331" width="24.140625" style="1" customWidth="1"/>
    <col min="4332" max="4332" width="27.42578125" style="1" customWidth="1"/>
    <col min="4333" max="4574" width="11.42578125" style="1"/>
    <col min="4575" max="4576" width="9.7109375" style="1" customWidth="1"/>
    <col min="4577" max="4577" width="61" style="1" customWidth="1"/>
    <col min="4578" max="4578" width="18.7109375" style="1" customWidth="1"/>
    <col min="4579" max="4579" width="17.85546875" style="1" customWidth="1"/>
    <col min="4580" max="4583" width="57" style="1" customWidth="1"/>
    <col min="4584" max="4584" width="25.85546875" style="1" bestFit="1" customWidth="1"/>
    <col min="4585" max="4585" width="25.140625" style="1" customWidth="1"/>
    <col min="4586" max="4586" width="33.28515625" style="1" customWidth="1"/>
    <col min="4587" max="4587" width="24.140625" style="1" customWidth="1"/>
    <col min="4588" max="4588" width="27.42578125" style="1" customWidth="1"/>
    <col min="4589" max="4830" width="11.42578125" style="1"/>
    <col min="4831" max="4832" width="9.7109375" style="1" customWidth="1"/>
    <col min="4833" max="4833" width="61" style="1" customWidth="1"/>
    <col min="4834" max="4834" width="18.7109375" style="1" customWidth="1"/>
    <col min="4835" max="4835" width="17.85546875" style="1" customWidth="1"/>
    <col min="4836" max="4839" width="57" style="1" customWidth="1"/>
    <col min="4840" max="4840" width="25.85546875" style="1" bestFit="1" customWidth="1"/>
    <col min="4841" max="4841" width="25.140625" style="1" customWidth="1"/>
    <col min="4842" max="4842" width="33.28515625" style="1" customWidth="1"/>
    <col min="4843" max="4843" width="24.140625" style="1" customWidth="1"/>
    <col min="4844" max="4844" width="27.42578125" style="1" customWidth="1"/>
    <col min="4845" max="5086" width="11.42578125" style="1"/>
    <col min="5087" max="5088" width="9.7109375" style="1" customWidth="1"/>
    <col min="5089" max="5089" width="61" style="1" customWidth="1"/>
    <col min="5090" max="5090" width="18.7109375" style="1" customWidth="1"/>
    <col min="5091" max="5091" width="17.85546875" style="1" customWidth="1"/>
    <col min="5092" max="5095" width="57" style="1" customWidth="1"/>
    <col min="5096" max="5096" width="25.85546875" style="1" bestFit="1" customWidth="1"/>
    <col min="5097" max="5097" width="25.140625" style="1" customWidth="1"/>
    <col min="5098" max="5098" width="33.28515625" style="1" customWidth="1"/>
    <col min="5099" max="5099" width="24.140625" style="1" customWidth="1"/>
    <col min="5100" max="5100" width="27.42578125" style="1" customWidth="1"/>
    <col min="5101" max="5342" width="11.42578125" style="1"/>
    <col min="5343" max="5344" width="9.7109375" style="1" customWidth="1"/>
    <col min="5345" max="5345" width="61" style="1" customWidth="1"/>
    <col min="5346" max="5346" width="18.7109375" style="1" customWidth="1"/>
    <col min="5347" max="5347" width="17.85546875" style="1" customWidth="1"/>
    <col min="5348" max="5351" width="57" style="1" customWidth="1"/>
    <col min="5352" max="5352" width="25.85546875" style="1" bestFit="1" customWidth="1"/>
    <col min="5353" max="5353" width="25.140625" style="1" customWidth="1"/>
    <col min="5354" max="5354" width="33.28515625" style="1" customWidth="1"/>
    <col min="5355" max="5355" width="24.140625" style="1" customWidth="1"/>
    <col min="5356" max="5356" width="27.42578125" style="1" customWidth="1"/>
    <col min="5357" max="5598" width="11.42578125" style="1"/>
    <col min="5599" max="5600" width="9.7109375" style="1" customWidth="1"/>
    <col min="5601" max="5601" width="61" style="1" customWidth="1"/>
    <col min="5602" max="5602" width="18.7109375" style="1" customWidth="1"/>
    <col min="5603" max="5603" width="17.85546875" style="1" customWidth="1"/>
    <col min="5604" max="5607" width="57" style="1" customWidth="1"/>
    <col min="5608" max="5608" width="25.85546875" style="1" bestFit="1" customWidth="1"/>
    <col min="5609" max="5609" width="25.140625" style="1" customWidth="1"/>
    <col min="5610" max="5610" width="33.28515625" style="1" customWidth="1"/>
    <col min="5611" max="5611" width="24.140625" style="1" customWidth="1"/>
    <col min="5612" max="5612" width="27.42578125" style="1" customWidth="1"/>
    <col min="5613" max="5854" width="11.42578125" style="1"/>
    <col min="5855" max="5856" width="9.7109375" style="1" customWidth="1"/>
    <col min="5857" max="5857" width="61" style="1" customWidth="1"/>
    <col min="5858" max="5858" width="18.7109375" style="1" customWidth="1"/>
    <col min="5859" max="5859" width="17.85546875" style="1" customWidth="1"/>
    <col min="5860" max="5863" width="57" style="1" customWidth="1"/>
    <col min="5864" max="5864" width="25.85546875" style="1" bestFit="1" customWidth="1"/>
    <col min="5865" max="5865" width="25.140625" style="1" customWidth="1"/>
    <col min="5866" max="5866" width="33.28515625" style="1" customWidth="1"/>
    <col min="5867" max="5867" width="24.140625" style="1" customWidth="1"/>
    <col min="5868" max="5868" width="27.42578125" style="1" customWidth="1"/>
    <col min="5869" max="6110" width="11.42578125" style="1"/>
    <col min="6111" max="6112" width="9.7109375" style="1" customWidth="1"/>
    <col min="6113" max="6113" width="61" style="1" customWidth="1"/>
    <col min="6114" max="6114" width="18.7109375" style="1" customWidth="1"/>
    <col min="6115" max="6115" width="17.85546875" style="1" customWidth="1"/>
    <col min="6116" max="6119" width="57" style="1" customWidth="1"/>
    <col min="6120" max="6120" width="25.85546875" style="1" bestFit="1" customWidth="1"/>
    <col min="6121" max="6121" width="25.140625" style="1" customWidth="1"/>
    <col min="6122" max="6122" width="33.28515625" style="1" customWidth="1"/>
    <col min="6123" max="6123" width="24.140625" style="1" customWidth="1"/>
    <col min="6124" max="6124" width="27.42578125" style="1" customWidth="1"/>
    <col min="6125" max="6366" width="11.42578125" style="1"/>
    <col min="6367" max="6368" width="9.7109375" style="1" customWidth="1"/>
    <col min="6369" max="6369" width="61" style="1" customWidth="1"/>
    <col min="6370" max="6370" width="18.7109375" style="1" customWidth="1"/>
    <col min="6371" max="6371" width="17.85546875" style="1" customWidth="1"/>
    <col min="6372" max="6375" width="57" style="1" customWidth="1"/>
    <col min="6376" max="6376" width="25.85546875" style="1" bestFit="1" customWidth="1"/>
    <col min="6377" max="6377" width="25.140625" style="1" customWidth="1"/>
    <col min="6378" max="6378" width="33.28515625" style="1" customWidth="1"/>
    <col min="6379" max="6379" width="24.140625" style="1" customWidth="1"/>
    <col min="6380" max="6380" width="27.42578125" style="1" customWidth="1"/>
    <col min="6381" max="6622" width="11.42578125" style="1"/>
    <col min="6623" max="6624" width="9.7109375" style="1" customWidth="1"/>
    <col min="6625" max="6625" width="61" style="1" customWidth="1"/>
    <col min="6626" max="6626" width="18.7109375" style="1" customWidth="1"/>
    <col min="6627" max="6627" width="17.85546875" style="1" customWidth="1"/>
    <col min="6628" max="6631" width="57" style="1" customWidth="1"/>
    <col min="6632" max="6632" width="25.85546875" style="1" bestFit="1" customWidth="1"/>
    <col min="6633" max="6633" width="25.140625" style="1" customWidth="1"/>
    <col min="6634" max="6634" width="33.28515625" style="1" customWidth="1"/>
    <col min="6635" max="6635" width="24.140625" style="1" customWidth="1"/>
    <col min="6636" max="6636" width="27.42578125" style="1" customWidth="1"/>
    <col min="6637" max="6878" width="11.42578125" style="1"/>
    <col min="6879" max="6880" width="9.7109375" style="1" customWidth="1"/>
    <col min="6881" max="6881" width="61" style="1" customWidth="1"/>
    <col min="6882" max="6882" width="18.7109375" style="1" customWidth="1"/>
    <col min="6883" max="6883" width="17.85546875" style="1" customWidth="1"/>
    <col min="6884" max="6887" width="57" style="1" customWidth="1"/>
    <col min="6888" max="6888" width="25.85546875" style="1" bestFit="1" customWidth="1"/>
    <col min="6889" max="6889" width="25.140625" style="1" customWidth="1"/>
    <col min="6890" max="6890" width="33.28515625" style="1" customWidth="1"/>
    <col min="6891" max="6891" width="24.140625" style="1" customWidth="1"/>
    <col min="6892" max="6892" width="27.42578125" style="1" customWidth="1"/>
    <col min="6893" max="7134" width="11.42578125" style="1"/>
    <col min="7135" max="7136" width="9.7109375" style="1" customWidth="1"/>
    <col min="7137" max="7137" width="61" style="1" customWidth="1"/>
    <col min="7138" max="7138" width="18.7109375" style="1" customWidth="1"/>
    <col min="7139" max="7139" width="17.85546875" style="1" customWidth="1"/>
    <col min="7140" max="7143" width="57" style="1" customWidth="1"/>
    <col min="7144" max="7144" width="25.85546875" style="1" bestFit="1" customWidth="1"/>
    <col min="7145" max="7145" width="25.140625" style="1" customWidth="1"/>
    <col min="7146" max="7146" width="33.28515625" style="1" customWidth="1"/>
    <col min="7147" max="7147" width="24.140625" style="1" customWidth="1"/>
    <col min="7148" max="7148" width="27.42578125" style="1" customWidth="1"/>
    <col min="7149" max="7390" width="11.42578125" style="1"/>
    <col min="7391" max="7392" width="9.7109375" style="1" customWidth="1"/>
    <col min="7393" max="7393" width="61" style="1" customWidth="1"/>
    <col min="7394" max="7394" width="18.7109375" style="1" customWidth="1"/>
    <col min="7395" max="7395" width="17.85546875" style="1" customWidth="1"/>
    <col min="7396" max="7399" width="57" style="1" customWidth="1"/>
    <col min="7400" max="7400" width="25.85546875" style="1" bestFit="1" customWidth="1"/>
    <col min="7401" max="7401" width="25.140625" style="1" customWidth="1"/>
    <col min="7402" max="7402" width="33.28515625" style="1" customWidth="1"/>
    <col min="7403" max="7403" width="24.140625" style="1" customWidth="1"/>
    <col min="7404" max="7404" width="27.42578125" style="1" customWidth="1"/>
    <col min="7405" max="7646" width="11.42578125" style="1"/>
    <col min="7647" max="7648" width="9.7109375" style="1" customWidth="1"/>
    <col min="7649" max="7649" width="61" style="1" customWidth="1"/>
    <col min="7650" max="7650" width="18.7109375" style="1" customWidth="1"/>
    <col min="7651" max="7651" width="17.85546875" style="1" customWidth="1"/>
    <col min="7652" max="7655" width="57" style="1" customWidth="1"/>
    <col min="7656" max="7656" width="25.85546875" style="1" bestFit="1" customWidth="1"/>
    <col min="7657" max="7657" width="25.140625" style="1" customWidth="1"/>
    <col min="7658" max="7658" width="33.28515625" style="1" customWidth="1"/>
    <col min="7659" max="7659" width="24.140625" style="1" customWidth="1"/>
    <col min="7660" max="7660" width="27.42578125" style="1" customWidth="1"/>
    <col min="7661" max="7902" width="11.42578125" style="1"/>
    <col min="7903" max="7904" width="9.7109375" style="1" customWidth="1"/>
    <col min="7905" max="7905" width="61" style="1" customWidth="1"/>
    <col min="7906" max="7906" width="18.7109375" style="1" customWidth="1"/>
    <col min="7907" max="7907" width="17.85546875" style="1" customWidth="1"/>
    <col min="7908" max="7911" width="57" style="1" customWidth="1"/>
    <col min="7912" max="7912" width="25.85546875" style="1" bestFit="1" customWidth="1"/>
    <col min="7913" max="7913" width="25.140625" style="1" customWidth="1"/>
    <col min="7914" max="7914" width="33.28515625" style="1" customWidth="1"/>
    <col min="7915" max="7915" width="24.140625" style="1" customWidth="1"/>
    <col min="7916" max="7916" width="27.42578125" style="1" customWidth="1"/>
    <col min="7917" max="8158" width="11.42578125" style="1"/>
    <col min="8159" max="8160" width="9.7109375" style="1" customWidth="1"/>
    <col min="8161" max="8161" width="61" style="1" customWidth="1"/>
    <col min="8162" max="8162" width="18.7109375" style="1" customWidth="1"/>
    <col min="8163" max="8163" width="17.85546875" style="1" customWidth="1"/>
    <col min="8164" max="8167" width="57" style="1" customWidth="1"/>
    <col min="8168" max="8168" width="25.85546875" style="1" bestFit="1" customWidth="1"/>
    <col min="8169" max="8169" width="25.140625" style="1" customWidth="1"/>
    <col min="8170" max="8170" width="33.28515625" style="1" customWidth="1"/>
    <col min="8171" max="8171" width="24.140625" style="1" customWidth="1"/>
    <col min="8172" max="8172" width="27.42578125" style="1" customWidth="1"/>
    <col min="8173" max="8414" width="11.42578125" style="1"/>
    <col min="8415" max="8416" width="9.7109375" style="1" customWidth="1"/>
    <col min="8417" max="8417" width="61" style="1" customWidth="1"/>
    <col min="8418" max="8418" width="18.7109375" style="1" customWidth="1"/>
    <col min="8419" max="8419" width="17.85546875" style="1" customWidth="1"/>
    <col min="8420" max="8423" width="57" style="1" customWidth="1"/>
    <col min="8424" max="8424" width="25.85546875" style="1" bestFit="1" customWidth="1"/>
    <col min="8425" max="8425" width="25.140625" style="1" customWidth="1"/>
    <col min="8426" max="8426" width="33.28515625" style="1" customWidth="1"/>
    <col min="8427" max="8427" width="24.140625" style="1" customWidth="1"/>
    <col min="8428" max="8428" width="27.42578125" style="1" customWidth="1"/>
    <col min="8429" max="8670" width="11.42578125" style="1"/>
    <col min="8671" max="8672" width="9.7109375" style="1" customWidth="1"/>
    <col min="8673" max="8673" width="61" style="1" customWidth="1"/>
    <col min="8674" max="8674" width="18.7109375" style="1" customWidth="1"/>
    <col min="8675" max="8675" width="17.85546875" style="1" customWidth="1"/>
    <col min="8676" max="8679" width="57" style="1" customWidth="1"/>
    <col min="8680" max="8680" width="25.85546875" style="1" bestFit="1" customWidth="1"/>
    <col min="8681" max="8681" width="25.140625" style="1" customWidth="1"/>
    <col min="8682" max="8682" width="33.28515625" style="1" customWidth="1"/>
    <col min="8683" max="8683" width="24.140625" style="1" customWidth="1"/>
    <col min="8684" max="8684" width="27.42578125" style="1" customWidth="1"/>
    <col min="8685" max="8926" width="11.42578125" style="1"/>
    <col min="8927" max="8928" width="9.7109375" style="1" customWidth="1"/>
    <col min="8929" max="8929" width="61" style="1" customWidth="1"/>
    <col min="8930" max="8930" width="18.7109375" style="1" customWidth="1"/>
    <col min="8931" max="8931" width="17.85546875" style="1" customWidth="1"/>
    <col min="8932" max="8935" width="57" style="1" customWidth="1"/>
    <col min="8936" max="8936" width="25.85546875" style="1" bestFit="1" customWidth="1"/>
    <col min="8937" max="8937" width="25.140625" style="1" customWidth="1"/>
    <col min="8938" max="8938" width="33.28515625" style="1" customWidth="1"/>
    <col min="8939" max="8939" width="24.140625" style="1" customWidth="1"/>
    <col min="8940" max="8940" width="27.42578125" style="1" customWidth="1"/>
    <col min="8941" max="9182" width="11.42578125" style="1"/>
    <col min="9183" max="9184" width="9.7109375" style="1" customWidth="1"/>
    <col min="9185" max="9185" width="61" style="1" customWidth="1"/>
    <col min="9186" max="9186" width="18.7109375" style="1" customWidth="1"/>
    <col min="9187" max="9187" width="17.85546875" style="1" customWidth="1"/>
    <col min="9188" max="9191" width="57" style="1" customWidth="1"/>
    <col min="9192" max="9192" width="25.85546875" style="1" bestFit="1" customWidth="1"/>
    <col min="9193" max="9193" width="25.140625" style="1" customWidth="1"/>
    <col min="9194" max="9194" width="33.28515625" style="1" customWidth="1"/>
    <col min="9195" max="9195" width="24.140625" style="1" customWidth="1"/>
    <col min="9196" max="9196" width="27.42578125" style="1" customWidth="1"/>
    <col min="9197" max="9438" width="11.42578125" style="1"/>
    <col min="9439" max="9440" width="9.7109375" style="1" customWidth="1"/>
    <col min="9441" max="9441" width="61" style="1" customWidth="1"/>
    <col min="9442" max="9442" width="18.7109375" style="1" customWidth="1"/>
    <col min="9443" max="9443" width="17.85546875" style="1" customWidth="1"/>
    <col min="9444" max="9447" width="57" style="1" customWidth="1"/>
    <col min="9448" max="9448" width="25.85546875" style="1" bestFit="1" customWidth="1"/>
    <col min="9449" max="9449" width="25.140625" style="1" customWidth="1"/>
    <col min="9450" max="9450" width="33.28515625" style="1" customWidth="1"/>
    <col min="9451" max="9451" width="24.140625" style="1" customWidth="1"/>
    <col min="9452" max="9452" width="27.42578125" style="1" customWidth="1"/>
    <col min="9453" max="9694" width="11.42578125" style="1"/>
    <col min="9695" max="9696" width="9.7109375" style="1" customWidth="1"/>
    <col min="9697" max="9697" width="61" style="1" customWidth="1"/>
    <col min="9698" max="9698" width="18.7109375" style="1" customWidth="1"/>
    <col min="9699" max="9699" width="17.85546875" style="1" customWidth="1"/>
    <col min="9700" max="9703" width="57" style="1" customWidth="1"/>
    <col min="9704" max="9704" width="25.85546875" style="1" bestFit="1" customWidth="1"/>
    <col min="9705" max="9705" width="25.140625" style="1" customWidth="1"/>
    <col min="9706" max="9706" width="33.28515625" style="1" customWidth="1"/>
    <col min="9707" max="9707" width="24.140625" style="1" customWidth="1"/>
    <col min="9708" max="9708" width="27.42578125" style="1" customWidth="1"/>
    <col min="9709" max="9950" width="11.42578125" style="1"/>
    <col min="9951" max="9952" width="9.7109375" style="1" customWidth="1"/>
    <col min="9953" max="9953" width="61" style="1" customWidth="1"/>
    <col min="9954" max="9954" width="18.7109375" style="1" customWidth="1"/>
    <col min="9955" max="9955" width="17.85546875" style="1" customWidth="1"/>
    <col min="9956" max="9959" width="57" style="1" customWidth="1"/>
    <col min="9960" max="9960" width="25.85546875" style="1" bestFit="1" customWidth="1"/>
    <col min="9961" max="9961" width="25.140625" style="1" customWidth="1"/>
    <col min="9962" max="9962" width="33.28515625" style="1" customWidth="1"/>
    <col min="9963" max="9963" width="24.140625" style="1" customWidth="1"/>
    <col min="9964" max="9964" width="27.42578125" style="1" customWidth="1"/>
    <col min="9965" max="10206" width="11.42578125" style="1"/>
    <col min="10207" max="10208" width="9.7109375" style="1" customWidth="1"/>
    <col min="10209" max="10209" width="61" style="1" customWidth="1"/>
    <col min="10210" max="10210" width="18.7109375" style="1" customWidth="1"/>
    <col min="10211" max="10211" width="17.85546875" style="1" customWidth="1"/>
    <col min="10212" max="10215" width="57" style="1" customWidth="1"/>
    <col min="10216" max="10216" width="25.85546875" style="1" bestFit="1" customWidth="1"/>
    <col min="10217" max="10217" width="25.140625" style="1" customWidth="1"/>
    <col min="10218" max="10218" width="33.28515625" style="1" customWidth="1"/>
    <col min="10219" max="10219" width="24.140625" style="1" customWidth="1"/>
    <col min="10220" max="10220" width="27.42578125" style="1" customWidth="1"/>
    <col min="10221" max="10462" width="11.42578125" style="1"/>
    <col min="10463" max="10464" width="9.7109375" style="1" customWidth="1"/>
    <col min="10465" max="10465" width="61" style="1" customWidth="1"/>
    <col min="10466" max="10466" width="18.7109375" style="1" customWidth="1"/>
    <col min="10467" max="10467" width="17.85546875" style="1" customWidth="1"/>
    <col min="10468" max="10471" width="57" style="1" customWidth="1"/>
    <col min="10472" max="10472" width="25.85546875" style="1" bestFit="1" customWidth="1"/>
    <col min="10473" max="10473" width="25.140625" style="1" customWidth="1"/>
    <col min="10474" max="10474" width="33.28515625" style="1" customWidth="1"/>
    <col min="10475" max="10475" width="24.140625" style="1" customWidth="1"/>
    <col min="10476" max="10476" width="27.42578125" style="1" customWidth="1"/>
    <col min="10477" max="10718" width="11.42578125" style="1"/>
    <col min="10719" max="10720" width="9.7109375" style="1" customWidth="1"/>
    <col min="10721" max="10721" width="61" style="1" customWidth="1"/>
    <col min="10722" max="10722" width="18.7109375" style="1" customWidth="1"/>
    <col min="10723" max="10723" width="17.85546875" style="1" customWidth="1"/>
    <col min="10724" max="10727" width="57" style="1" customWidth="1"/>
    <col min="10728" max="10728" width="25.85546875" style="1" bestFit="1" customWidth="1"/>
    <col min="10729" max="10729" width="25.140625" style="1" customWidth="1"/>
    <col min="10730" max="10730" width="33.28515625" style="1" customWidth="1"/>
    <col min="10731" max="10731" width="24.140625" style="1" customWidth="1"/>
    <col min="10732" max="10732" width="27.42578125" style="1" customWidth="1"/>
    <col min="10733" max="10974" width="11.42578125" style="1"/>
    <col min="10975" max="10976" width="9.7109375" style="1" customWidth="1"/>
    <col min="10977" max="10977" width="61" style="1" customWidth="1"/>
    <col min="10978" max="10978" width="18.7109375" style="1" customWidth="1"/>
    <col min="10979" max="10979" width="17.85546875" style="1" customWidth="1"/>
    <col min="10980" max="10983" width="57" style="1" customWidth="1"/>
    <col min="10984" max="10984" width="25.85546875" style="1" bestFit="1" customWidth="1"/>
    <col min="10985" max="10985" width="25.140625" style="1" customWidth="1"/>
    <col min="10986" max="10986" width="33.28515625" style="1" customWidth="1"/>
    <col min="10987" max="10987" width="24.140625" style="1" customWidth="1"/>
    <col min="10988" max="10988" width="27.42578125" style="1" customWidth="1"/>
    <col min="10989" max="11230" width="11.42578125" style="1"/>
    <col min="11231" max="11232" width="9.7109375" style="1" customWidth="1"/>
    <col min="11233" max="11233" width="61" style="1" customWidth="1"/>
    <col min="11234" max="11234" width="18.7109375" style="1" customWidth="1"/>
    <col min="11235" max="11235" width="17.85546875" style="1" customWidth="1"/>
    <col min="11236" max="11239" width="57" style="1" customWidth="1"/>
    <col min="11240" max="11240" width="25.85546875" style="1" bestFit="1" customWidth="1"/>
    <col min="11241" max="11241" width="25.140625" style="1" customWidth="1"/>
    <col min="11242" max="11242" width="33.28515625" style="1" customWidth="1"/>
    <col min="11243" max="11243" width="24.140625" style="1" customWidth="1"/>
    <col min="11244" max="11244" width="27.42578125" style="1" customWidth="1"/>
    <col min="11245" max="11486" width="11.42578125" style="1"/>
    <col min="11487" max="11488" width="9.7109375" style="1" customWidth="1"/>
    <col min="11489" max="11489" width="61" style="1" customWidth="1"/>
    <col min="11490" max="11490" width="18.7109375" style="1" customWidth="1"/>
    <col min="11491" max="11491" width="17.85546875" style="1" customWidth="1"/>
    <col min="11492" max="11495" width="57" style="1" customWidth="1"/>
    <col min="11496" max="11496" width="25.85546875" style="1" bestFit="1" customWidth="1"/>
    <col min="11497" max="11497" width="25.140625" style="1" customWidth="1"/>
    <col min="11498" max="11498" width="33.28515625" style="1" customWidth="1"/>
    <col min="11499" max="11499" width="24.140625" style="1" customWidth="1"/>
    <col min="11500" max="11500" width="27.42578125" style="1" customWidth="1"/>
    <col min="11501" max="11742" width="11.42578125" style="1"/>
    <col min="11743" max="11744" width="9.7109375" style="1" customWidth="1"/>
    <col min="11745" max="11745" width="61" style="1" customWidth="1"/>
    <col min="11746" max="11746" width="18.7109375" style="1" customWidth="1"/>
    <col min="11747" max="11747" width="17.85546875" style="1" customWidth="1"/>
    <col min="11748" max="11751" width="57" style="1" customWidth="1"/>
    <col min="11752" max="11752" width="25.85546875" style="1" bestFit="1" customWidth="1"/>
    <col min="11753" max="11753" width="25.140625" style="1" customWidth="1"/>
    <col min="11754" max="11754" width="33.28515625" style="1" customWidth="1"/>
    <col min="11755" max="11755" width="24.140625" style="1" customWidth="1"/>
    <col min="11756" max="11756" width="27.42578125" style="1" customWidth="1"/>
    <col min="11757" max="11998" width="11.42578125" style="1"/>
    <col min="11999" max="12000" width="9.7109375" style="1" customWidth="1"/>
    <col min="12001" max="12001" width="61" style="1" customWidth="1"/>
    <col min="12002" max="12002" width="18.7109375" style="1" customWidth="1"/>
    <col min="12003" max="12003" width="17.85546875" style="1" customWidth="1"/>
    <col min="12004" max="12007" width="57" style="1" customWidth="1"/>
    <col min="12008" max="12008" width="25.85546875" style="1" bestFit="1" customWidth="1"/>
    <col min="12009" max="12009" width="25.140625" style="1" customWidth="1"/>
    <col min="12010" max="12010" width="33.28515625" style="1" customWidth="1"/>
    <col min="12011" max="12011" width="24.140625" style="1" customWidth="1"/>
    <col min="12012" max="12012" width="27.42578125" style="1" customWidth="1"/>
    <col min="12013" max="12254" width="11.42578125" style="1"/>
    <col min="12255" max="12256" width="9.7109375" style="1" customWidth="1"/>
    <col min="12257" max="12257" width="61" style="1" customWidth="1"/>
    <col min="12258" max="12258" width="18.7109375" style="1" customWidth="1"/>
    <col min="12259" max="12259" width="17.85546875" style="1" customWidth="1"/>
    <col min="12260" max="12263" width="57" style="1" customWidth="1"/>
    <col min="12264" max="12264" width="25.85546875" style="1" bestFit="1" customWidth="1"/>
    <col min="12265" max="12265" width="25.140625" style="1" customWidth="1"/>
    <col min="12266" max="12266" width="33.28515625" style="1" customWidth="1"/>
    <col min="12267" max="12267" width="24.140625" style="1" customWidth="1"/>
    <col min="12268" max="12268" width="27.42578125" style="1" customWidth="1"/>
    <col min="12269" max="12510" width="11.42578125" style="1"/>
    <col min="12511" max="12512" width="9.7109375" style="1" customWidth="1"/>
    <col min="12513" max="12513" width="61" style="1" customWidth="1"/>
    <col min="12514" max="12514" width="18.7109375" style="1" customWidth="1"/>
    <col min="12515" max="12515" width="17.85546875" style="1" customWidth="1"/>
    <col min="12516" max="12519" width="57" style="1" customWidth="1"/>
    <col min="12520" max="12520" width="25.85546875" style="1" bestFit="1" customWidth="1"/>
    <col min="12521" max="12521" width="25.140625" style="1" customWidth="1"/>
    <col min="12522" max="12522" width="33.28515625" style="1" customWidth="1"/>
    <col min="12523" max="12523" width="24.140625" style="1" customWidth="1"/>
    <col min="12524" max="12524" width="27.42578125" style="1" customWidth="1"/>
    <col min="12525" max="12766" width="11.42578125" style="1"/>
    <col min="12767" max="12768" width="9.7109375" style="1" customWidth="1"/>
    <col min="12769" max="12769" width="61" style="1" customWidth="1"/>
    <col min="12770" max="12770" width="18.7109375" style="1" customWidth="1"/>
    <col min="12771" max="12771" width="17.85546875" style="1" customWidth="1"/>
    <col min="12772" max="12775" width="57" style="1" customWidth="1"/>
    <col min="12776" max="12776" width="25.85546875" style="1" bestFit="1" customWidth="1"/>
    <col min="12777" max="12777" width="25.140625" style="1" customWidth="1"/>
    <col min="12778" max="12778" width="33.28515625" style="1" customWidth="1"/>
    <col min="12779" max="12779" width="24.140625" style="1" customWidth="1"/>
    <col min="12780" max="12780" width="27.42578125" style="1" customWidth="1"/>
    <col min="12781" max="13022" width="11.42578125" style="1"/>
    <col min="13023" max="13024" width="9.7109375" style="1" customWidth="1"/>
    <col min="13025" max="13025" width="61" style="1" customWidth="1"/>
    <col min="13026" max="13026" width="18.7109375" style="1" customWidth="1"/>
    <col min="13027" max="13027" width="17.85546875" style="1" customWidth="1"/>
    <col min="13028" max="13031" width="57" style="1" customWidth="1"/>
    <col min="13032" max="13032" width="25.85546875" style="1" bestFit="1" customWidth="1"/>
    <col min="13033" max="13033" width="25.140625" style="1" customWidth="1"/>
    <col min="13034" max="13034" width="33.28515625" style="1" customWidth="1"/>
    <col min="13035" max="13035" width="24.140625" style="1" customWidth="1"/>
    <col min="13036" max="13036" width="27.42578125" style="1" customWidth="1"/>
    <col min="13037" max="13278" width="11.42578125" style="1"/>
    <col min="13279" max="13280" width="9.7109375" style="1" customWidth="1"/>
    <col min="13281" max="13281" width="61" style="1" customWidth="1"/>
    <col min="13282" max="13282" width="18.7109375" style="1" customWidth="1"/>
    <col min="13283" max="13283" width="17.85546875" style="1" customWidth="1"/>
    <col min="13284" max="13287" width="57" style="1" customWidth="1"/>
    <col min="13288" max="13288" width="25.85546875" style="1" bestFit="1" customWidth="1"/>
    <col min="13289" max="13289" width="25.140625" style="1" customWidth="1"/>
    <col min="13290" max="13290" width="33.28515625" style="1" customWidth="1"/>
    <col min="13291" max="13291" width="24.140625" style="1" customWidth="1"/>
    <col min="13292" max="13292" width="27.42578125" style="1" customWidth="1"/>
    <col min="13293" max="13534" width="11.42578125" style="1"/>
    <col min="13535" max="13536" width="9.7109375" style="1" customWidth="1"/>
    <col min="13537" max="13537" width="61" style="1" customWidth="1"/>
    <col min="13538" max="13538" width="18.7109375" style="1" customWidth="1"/>
    <col min="13539" max="13539" width="17.85546875" style="1" customWidth="1"/>
    <col min="13540" max="13543" width="57" style="1" customWidth="1"/>
    <col min="13544" max="13544" width="25.85546875" style="1" bestFit="1" customWidth="1"/>
    <col min="13545" max="13545" width="25.140625" style="1" customWidth="1"/>
    <col min="13546" max="13546" width="33.28515625" style="1" customWidth="1"/>
    <col min="13547" max="13547" width="24.140625" style="1" customWidth="1"/>
    <col min="13548" max="13548" width="27.42578125" style="1" customWidth="1"/>
    <col min="13549" max="13790" width="11.42578125" style="1"/>
    <col min="13791" max="13792" width="9.7109375" style="1" customWidth="1"/>
    <col min="13793" max="13793" width="61" style="1" customWidth="1"/>
    <col min="13794" max="13794" width="18.7109375" style="1" customWidth="1"/>
    <col min="13795" max="13795" width="17.85546875" style="1" customWidth="1"/>
    <col min="13796" max="13799" width="57" style="1" customWidth="1"/>
    <col min="13800" max="13800" width="25.85546875" style="1" bestFit="1" customWidth="1"/>
    <col min="13801" max="13801" width="25.140625" style="1" customWidth="1"/>
    <col min="13802" max="13802" width="33.28515625" style="1" customWidth="1"/>
    <col min="13803" max="13803" width="24.140625" style="1" customWidth="1"/>
    <col min="13804" max="13804" width="27.42578125" style="1" customWidth="1"/>
    <col min="13805" max="14046" width="11.42578125" style="1"/>
    <col min="14047" max="14048" width="9.7109375" style="1" customWidth="1"/>
    <col min="14049" max="14049" width="61" style="1" customWidth="1"/>
    <col min="14050" max="14050" width="18.7109375" style="1" customWidth="1"/>
    <col min="14051" max="14051" width="17.85546875" style="1" customWidth="1"/>
    <col min="14052" max="14055" width="57" style="1" customWidth="1"/>
    <col min="14056" max="14056" width="25.85546875" style="1" bestFit="1" customWidth="1"/>
    <col min="14057" max="14057" width="25.140625" style="1" customWidth="1"/>
    <col min="14058" max="14058" width="33.28515625" style="1" customWidth="1"/>
    <col min="14059" max="14059" width="24.140625" style="1" customWidth="1"/>
    <col min="14060" max="14060" width="27.42578125" style="1" customWidth="1"/>
    <col min="14061" max="14302" width="11.42578125" style="1"/>
    <col min="14303" max="14304" width="9.7109375" style="1" customWidth="1"/>
    <col min="14305" max="14305" width="61" style="1" customWidth="1"/>
    <col min="14306" max="14306" width="18.7109375" style="1" customWidth="1"/>
    <col min="14307" max="14307" width="17.85546875" style="1" customWidth="1"/>
    <col min="14308" max="14311" width="57" style="1" customWidth="1"/>
    <col min="14312" max="14312" width="25.85546875" style="1" bestFit="1" customWidth="1"/>
    <col min="14313" max="14313" width="25.140625" style="1" customWidth="1"/>
    <col min="14314" max="14314" width="33.28515625" style="1" customWidth="1"/>
    <col min="14315" max="14315" width="24.140625" style="1" customWidth="1"/>
    <col min="14316" max="14316" width="27.42578125" style="1" customWidth="1"/>
    <col min="14317" max="14558" width="11.42578125" style="1"/>
    <col min="14559" max="14560" width="9.7109375" style="1" customWidth="1"/>
    <col min="14561" max="14561" width="61" style="1" customWidth="1"/>
    <col min="14562" max="14562" width="18.7109375" style="1" customWidth="1"/>
    <col min="14563" max="14563" width="17.85546875" style="1" customWidth="1"/>
    <col min="14564" max="14567" width="57" style="1" customWidth="1"/>
    <col min="14568" max="14568" width="25.85546875" style="1" bestFit="1" customWidth="1"/>
    <col min="14569" max="14569" width="25.140625" style="1" customWidth="1"/>
    <col min="14570" max="14570" width="33.28515625" style="1" customWidth="1"/>
    <col min="14571" max="14571" width="24.140625" style="1" customWidth="1"/>
    <col min="14572" max="14572" width="27.42578125" style="1" customWidth="1"/>
    <col min="14573" max="14814" width="11.42578125" style="1"/>
    <col min="14815" max="14816" width="9.7109375" style="1" customWidth="1"/>
    <col min="14817" max="14817" width="61" style="1" customWidth="1"/>
    <col min="14818" max="14818" width="18.7109375" style="1" customWidth="1"/>
    <col min="14819" max="14819" width="17.85546875" style="1" customWidth="1"/>
    <col min="14820" max="14823" width="57" style="1" customWidth="1"/>
    <col min="14824" max="14824" width="25.85546875" style="1" bestFit="1" customWidth="1"/>
    <col min="14825" max="14825" width="25.140625" style="1" customWidth="1"/>
    <col min="14826" max="14826" width="33.28515625" style="1" customWidth="1"/>
    <col min="14827" max="14827" width="24.140625" style="1" customWidth="1"/>
    <col min="14828" max="14828" width="27.42578125" style="1" customWidth="1"/>
    <col min="14829" max="15070" width="11.42578125" style="1"/>
    <col min="15071" max="15072" width="9.7109375" style="1" customWidth="1"/>
    <col min="15073" max="15073" width="61" style="1" customWidth="1"/>
    <col min="15074" max="15074" width="18.7109375" style="1" customWidth="1"/>
    <col min="15075" max="15075" width="17.85546875" style="1" customWidth="1"/>
    <col min="15076" max="15079" width="57" style="1" customWidth="1"/>
    <col min="15080" max="15080" width="25.85546875" style="1" bestFit="1" customWidth="1"/>
    <col min="15081" max="15081" width="25.140625" style="1" customWidth="1"/>
    <col min="15082" max="15082" width="33.28515625" style="1" customWidth="1"/>
    <col min="15083" max="15083" width="24.140625" style="1" customWidth="1"/>
    <col min="15084" max="15084" width="27.42578125" style="1" customWidth="1"/>
    <col min="15085" max="15326" width="11.42578125" style="1"/>
    <col min="15327" max="15328" width="9.7109375" style="1" customWidth="1"/>
    <col min="15329" max="15329" width="61" style="1" customWidth="1"/>
    <col min="15330" max="15330" width="18.7109375" style="1" customWidth="1"/>
    <col min="15331" max="15331" width="17.85546875" style="1" customWidth="1"/>
    <col min="15332" max="15335" width="57" style="1" customWidth="1"/>
    <col min="15336" max="15336" width="25.85546875" style="1" bestFit="1" customWidth="1"/>
    <col min="15337" max="15337" width="25.140625" style="1" customWidth="1"/>
    <col min="15338" max="15338" width="33.28515625" style="1" customWidth="1"/>
    <col min="15339" max="15339" width="24.140625" style="1" customWidth="1"/>
    <col min="15340" max="15340" width="27.42578125" style="1" customWidth="1"/>
    <col min="15341" max="15582" width="11.42578125" style="1"/>
    <col min="15583" max="15584" width="9.7109375" style="1" customWidth="1"/>
    <col min="15585" max="15585" width="61" style="1" customWidth="1"/>
    <col min="15586" max="15586" width="18.7109375" style="1" customWidth="1"/>
    <col min="15587" max="15587" width="17.85546875" style="1" customWidth="1"/>
    <col min="15588" max="15591" width="57" style="1" customWidth="1"/>
    <col min="15592" max="15592" width="25.85546875" style="1" bestFit="1" customWidth="1"/>
    <col min="15593" max="15593" width="25.140625" style="1" customWidth="1"/>
    <col min="15594" max="15594" width="33.28515625" style="1" customWidth="1"/>
    <col min="15595" max="15595" width="24.140625" style="1" customWidth="1"/>
    <col min="15596" max="15596" width="27.42578125" style="1" customWidth="1"/>
    <col min="15597" max="15838" width="11.42578125" style="1"/>
    <col min="15839" max="15840" width="9.7109375" style="1" customWidth="1"/>
    <col min="15841" max="15841" width="61" style="1" customWidth="1"/>
    <col min="15842" max="15842" width="18.7109375" style="1" customWidth="1"/>
    <col min="15843" max="15843" width="17.85546875" style="1" customWidth="1"/>
    <col min="15844" max="15847" width="57" style="1" customWidth="1"/>
    <col min="15848" max="15848" width="25.85546875" style="1" bestFit="1" customWidth="1"/>
    <col min="15849" max="15849" width="25.140625" style="1" customWidth="1"/>
    <col min="15850" max="15850" width="33.28515625" style="1" customWidth="1"/>
    <col min="15851" max="15851" width="24.140625" style="1" customWidth="1"/>
    <col min="15852" max="15852" width="27.42578125" style="1" customWidth="1"/>
    <col min="15853" max="16094" width="11.42578125" style="1"/>
    <col min="16095" max="16096" width="9.7109375" style="1" customWidth="1"/>
    <col min="16097" max="16097" width="61" style="1" customWidth="1"/>
    <col min="16098" max="16098" width="18.7109375" style="1" customWidth="1"/>
    <col min="16099" max="16099" width="17.85546875" style="1" customWidth="1"/>
    <col min="16100" max="16103" width="57" style="1" customWidth="1"/>
    <col min="16104" max="16104" width="25.85546875" style="1" bestFit="1" customWidth="1"/>
    <col min="16105" max="16105" width="25.140625" style="1" customWidth="1"/>
    <col min="16106" max="16106" width="33.28515625" style="1" customWidth="1"/>
    <col min="16107" max="16107" width="24.140625" style="1" customWidth="1"/>
    <col min="16108" max="16108" width="27.42578125" style="1" customWidth="1"/>
    <col min="16109" max="16384" width="11.42578125" style="1"/>
  </cols>
  <sheetData>
    <row r="1" spans="1:17" s="76" customFormat="1" x14ac:dyDescent="0.25">
      <c r="B1" s="117" t="s">
        <v>96</v>
      </c>
      <c r="C1" s="117"/>
      <c r="D1" s="117"/>
      <c r="E1" s="117"/>
      <c r="F1" s="117"/>
      <c r="G1" s="117"/>
      <c r="H1" s="117"/>
      <c r="I1" s="117"/>
      <c r="J1" s="117"/>
      <c r="K1" s="117"/>
      <c r="L1" s="117"/>
      <c r="M1" s="77"/>
      <c r="N1" s="14"/>
      <c r="O1" s="15" t="s">
        <v>0</v>
      </c>
      <c r="P1" s="15" t="s">
        <v>1</v>
      </c>
      <c r="Q1" s="15" t="s">
        <v>2</v>
      </c>
    </row>
    <row r="2" spans="1:17" s="76" customFormat="1" x14ac:dyDescent="0.25">
      <c r="B2" s="117" t="s">
        <v>97</v>
      </c>
      <c r="C2" s="117"/>
      <c r="D2" s="117"/>
      <c r="E2" s="117"/>
      <c r="F2" s="117"/>
      <c r="G2" s="117"/>
      <c r="H2" s="117"/>
      <c r="I2" s="117"/>
      <c r="J2" s="117"/>
      <c r="K2" s="117"/>
      <c r="L2" s="117"/>
      <c r="M2" s="77"/>
      <c r="N2" s="14"/>
      <c r="O2" s="15"/>
      <c r="P2" s="15"/>
      <c r="Q2" s="15"/>
    </row>
    <row r="3" spans="1:17" s="76" customFormat="1" x14ac:dyDescent="0.25">
      <c r="B3" s="117" t="s">
        <v>98</v>
      </c>
      <c r="C3" s="117"/>
      <c r="D3" s="117"/>
      <c r="E3" s="117"/>
      <c r="F3" s="117"/>
      <c r="G3" s="117"/>
      <c r="H3" s="117"/>
      <c r="I3" s="117"/>
      <c r="J3" s="117"/>
      <c r="K3" s="117"/>
      <c r="L3" s="117"/>
      <c r="M3" s="77"/>
      <c r="N3" s="14" t="s">
        <v>3</v>
      </c>
      <c r="O3" s="15">
        <v>16</v>
      </c>
      <c r="P3" s="15">
        <v>17</v>
      </c>
      <c r="Q3" s="15">
        <v>17</v>
      </c>
    </row>
    <row r="4" spans="1:17" s="76" customFormat="1" x14ac:dyDescent="0.25">
      <c r="B4" s="117" t="s">
        <v>106</v>
      </c>
      <c r="C4" s="117"/>
      <c r="D4" s="117"/>
      <c r="E4" s="117"/>
      <c r="F4" s="117"/>
      <c r="G4" s="117"/>
      <c r="H4" s="117"/>
      <c r="I4" s="117"/>
      <c r="J4" s="117"/>
      <c r="K4" s="117"/>
      <c r="L4" s="117"/>
      <c r="M4" s="77"/>
      <c r="N4" s="14" t="s">
        <v>4</v>
      </c>
      <c r="O4" s="15">
        <v>30</v>
      </c>
      <c r="P4" s="15">
        <v>31</v>
      </c>
      <c r="Q4" s="15">
        <v>31</v>
      </c>
    </row>
    <row r="5" spans="1:17" x14ac:dyDescent="0.25">
      <c r="B5" s="63"/>
      <c r="C5" s="63"/>
      <c r="D5" s="63"/>
      <c r="E5" s="63"/>
      <c r="F5" s="63"/>
      <c r="G5" s="63"/>
      <c r="H5" s="63"/>
      <c r="I5" s="63"/>
      <c r="J5" s="63"/>
      <c r="K5" s="63"/>
      <c r="M5" s="63"/>
      <c r="N5" s="14" t="s">
        <v>5</v>
      </c>
      <c r="O5" s="15">
        <v>30</v>
      </c>
      <c r="P5" s="15">
        <v>28</v>
      </c>
      <c r="Q5" s="15">
        <v>28</v>
      </c>
    </row>
    <row r="6" spans="1:17" ht="37.5" customHeight="1" x14ac:dyDescent="0.25">
      <c r="A6" s="51" t="s">
        <v>6</v>
      </c>
      <c r="B6" s="62" t="s">
        <v>7</v>
      </c>
      <c r="C6" s="50"/>
      <c r="D6" s="113" t="s">
        <v>91</v>
      </c>
      <c r="E6" s="113"/>
      <c r="F6" s="113"/>
      <c r="G6" s="113"/>
      <c r="I6" s="30" t="s">
        <v>8</v>
      </c>
      <c r="J6" s="17">
        <f>+P3</f>
        <v>17</v>
      </c>
      <c r="K6" s="30" t="s">
        <v>12</v>
      </c>
      <c r="L6" s="18">
        <f>+P4+P5+P6+P7+P8+P9+P10+P11+P12+P13+P14+P15</f>
        <v>365</v>
      </c>
      <c r="N6" s="14" t="s">
        <v>9</v>
      </c>
      <c r="O6" s="15">
        <v>30</v>
      </c>
      <c r="P6" s="15">
        <v>31</v>
      </c>
      <c r="Q6" s="15">
        <v>31</v>
      </c>
    </row>
    <row r="7" spans="1:17" ht="37.5" customHeight="1" x14ac:dyDescent="0.25">
      <c r="A7" s="51" t="s">
        <v>10</v>
      </c>
      <c r="B7" s="98" t="s">
        <v>11</v>
      </c>
      <c r="C7" s="50"/>
      <c r="D7" s="113"/>
      <c r="E7" s="113"/>
      <c r="F7" s="113"/>
      <c r="G7" s="113"/>
      <c r="K7" s="63"/>
      <c r="L7" s="63"/>
      <c r="N7" s="14" t="s">
        <v>13</v>
      </c>
      <c r="O7" s="15">
        <v>30</v>
      </c>
      <c r="P7" s="15">
        <v>30</v>
      </c>
      <c r="Q7" s="15">
        <v>30</v>
      </c>
    </row>
    <row r="8" spans="1:17" ht="37.5" customHeight="1" x14ac:dyDescent="0.25">
      <c r="A8" s="30" t="s">
        <v>14</v>
      </c>
      <c r="B8" s="62">
        <v>6</v>
      </c>
      <c r="C8" s="50"/>
      <c r="D8" s="113"/>
      <c r="E8" s="113"/>
      <c r="F8" s="113"/>
      <c r="G8" s="113"/>
      <c r="I8" s="20" t="s">
        <v>17</v>
      </c>
      <c r="J8" s="18">
        <f>+O3</f>
        <v>16</v>
      </c>
      <c r="K8" s="20" t="s">
        <v>18</v>
      </c>
      <c r="L8" s="18">
        <f>+O4+O5+O6+O7+O8+O9+O10+O11+O12+O13+O14+O15</f>
        <v>360</v>
      </c>
      <c r="M8" s="63"/>
      <c r="N8" s="14" t="s">
        <v>15</v>
      </c>
      <c r="O8" s="15">
        <v>30</v>
      </c>
      <c r="P8" s="15">
        <v>31</v>
      </c>
      <c r="Q8" s="15">
        <v>31</v>
      </c>
    </row>
    <row r="9" spans="1:17" ht="37.5" customHeight="1" x14ac:dyDescent="0.25">
      <c r="A9" s="30" t="s">
        <v>16</v>
      </c>
      <c r="B9" s="62">
        <v>60</v>
      </c>
      <c r="C9" s="50"/>
      <c r="D9" s="113"/>
      <c r="E9" s="113"/>
      <c r="F9" s="113"/>
      <c r="G9" s="113"/>
      <c r="I9" s="20" t="s">
        <v>20</v>
      </c>
      <c r="J9" s="18">
        <f>+P3</f>
        <v>17</v>
      </c>
      <c r="K9" s="20" t="s">
        <v>21</v>
      </c>
      <c r="L9" s="18">
        <f>+P4+P5+P6+P7+P8+P9+P10+P11+P12+P13+P14+P15</f>
        <v>365</v>
      </c>
      <c r="N9" s="14" t="s">
        <v>19</v>
      </c>
      <c r="O9" s="15">
        <v>30</v>
      </c>
      <c r="P9" s="15">
        <v>30</v>
      </c>
      <c r="Q9" s="15">
        <v>30</v>
      </c>
    </row>
    <row r="10" spans="1:17" ht="37.5" customHeight="1" x14ac:dyDescent="0.25">
      <c r="A10" s="53"/>
      <c r="B10" s="50"/>
      <c r="D10" s="113" t="s">
        <v>89</v>
      </c>
      <c r="E10" s="113"/>
      <c r="F10" s="113"/>
      <c r="G10" s="113"/>
      <c r="I10" s="54" t="s">
        <v>23</v>
      </c>
      <c r="J10" s="18">
        <f>+Q3</f>
        <v>17</v>
      </c>
      <c r="K10" s="17" t="s">
        <v>24</v>
      </c>
      <c r="L10" s="18">
        <f>+P4+P5+P6+P7+P8+P9+P10+P11+P12+P13+P14+P15</f>
        <v>365</v>
      </c>
      <c r="N10" s="14" t="s">
        <v>22</v>
      </c>
      <c r="O10" s="15">
        <v>30</v>
      </c>
      <c r="P10" s="15">
        <v>31</v>
      </c>
      <c r="Q10" s="15">
        <v>31</v>
      </c>
    </row>
    <row r="11" spans="1:17" x14ac:dyDescent="0.25">
      <c r="B11" s="50"/>
      <c r="C11" s="53"/>
      <c r="N11" s="14" t="s">
        <v>25</v>
      </c>
      <c r="O11" s="15">
        <v>30</v>
      </c>
      <c r="P11" s="15">
        <v>31</v>
      </c>
      <c r="Q11" s="15">
        <v>31</v>
      </c>
    </row>
    <row r="12" spans="1:17" x14ac:dyDescent="0.25">
      <c r="C12" s="21"/>
      <c r="D12" s="13"/>
      <c r="E12" s="13"/>
      <c r="F12" s="21"/>
      <c r="G12" s="21"/>
      <c r="H12" s="21"/>
      <c r="I12" s="21"/>
      <c r="J12" s="21"/>
      <c r="K12" s="21"/>
      <c r="L12" s="21"/>
      <c r="M12" s="21"/>
      <c r="N12" s="14" t="s">
        <v>26</v>
      </c>
      <c r="O12" s="15">
        <v>30</v>
      </c>
      <c r="P12" s="15">
        <v>30</v>
      </c>
      <c r="Q12" s="15">
        <v>30</v>
      </c>
    </row>
    <row r="13" spans="1:17" ht="15.75" customHeight="1" x14ac:dyDescent="0.25">
      <c r="B13" s="31"/>
      <c r="C13" s="31"/>
      <c r="D13" s="31"/>
      <c r="E13" s="31"/>
      <c r="F13" s="104" t="s">
        <v>27</v>
      </c>
      <c r="G13" s="104"/>
      <c r="H13" s="104" t="s">
        <v>28</v>
      </c>
      <c r="I13" s="104"/>
      <c r="J13" s="32"/>
      <c r="K13" s="104" t="s">
        <v>109</v>
      </c>
      <c r="L13" s="104"/>
      <c r="M13" s="32"/>
      <c r="N13" s="14" t="s">
        <v>29</v>
      </c>
      <c r="O13" s="15">
        <v>30</v>
      </c>
      <c r="P13" s="15">
        <v>31</v>
      </c>
      <c r="Q13" s="15">
        <v>31</v>
      </c>
    </row>
    <row r="14" spans="1:17" ht="63" x14ac:dyDescent="0.25">
      <c r="A14" s="73" t="s">
        <v>30</v>
      </c>
      <c r="B14" s="73" t="s">
        <v>31</v>
      </c>
      <c r="C14" s="73" t="s">
        <v>32</v>
      </c>
      <c r="D14" s="109" t="s">
        <v>33</v>
      </c>
      <c r="E14" s="109"/>
      <c r="F14" s="73" t="s">
        <v>34</v>
      </c>
      <c r="G14" s="73" t="s">
        <v>35</v>
      </c>
      <c r="H14" s="73" t="s">
        <v>36</v>
      </c>
      <c r="I14" s="73" t="s">
        <v>35</v>
      </c>
      <c r="J14" s="73" t="s">
        <v>37</v>
      </c>
      <c r="K14" s="97" t="s">
        <v>107</v>
      </c>
      <c r="L14" s="97" t="s">
        <v>108</v>
      </c>
      <c r="M14" s="90"/>
      <c r="N14" s="14" t="s">
        <v>38</v>
      </c>
      <c r="O14" s="15">
        <v>30</v>
      </c>
      <c r="P14" s="15">
        <v>30</v>
      </c>
      <c r="Q14" s="15">
        <v>30</v>
      </c>
    </row>
    <row r="15" spans="1:17" x14ac:dyDescent="0.25">
      <c r="A15" s="123" t="s">
        <v>39</v>
      </c>
      <c r="B15" s="67" t="s">
        <v>40</v>
      </c>
      <c r="C15" s="23">
        <v>1</v>
      </c>
      <c r="D15" s="111" t="s">
        <v>86</v>
      </c>
      <c r="E15" s="111"/>
      <c r="F15" s="67">
        <v>4563000</v>
      </c>
      <c r="G15" s="4">
        <f t="shared" ref="G15:G29" si="0">+ROUND(((F15*C15)/30)*$J$8,0)</f>
        <v>2433600</v>
      </c>
      <c r="H15" s="4">
        <v>4699890</v>
      </c>
      <c r="I15" s="4">
        <f t="shared" ref="I15:I29" si="1">+ROUND(((H15*C15)/30)*$L$8,0)</f>
        <v>56398680</v>
      </c>
      <c r="J15" s="4">
        <f>+G15+I15</f>
        <v>58832280</v>
      </c>
      <c r="K15" s="4"/>
      <c r="L15" s="4"/>
      <c r="M15" s="3"/>
      <c r="N15" s="14" t="s">
        <v>3</v>
      </c>
      <c r="O15" s="15">
        <v>30</v>
      </c>
      <c r="P15" s="15">
        <v>31</v>
      </c>
      <c r="Q15" s="15">
        <v>31</v>
      </c>
    </row>
    <row r="16" spans="1:17" x14ac:dyDescent="0.25">
      <c r="A16" s="123"/>
      <c r="B16" s="67" t="s">
        <v>41</v>
      </c>
      <c r="C16" s="23">
        <v>1</v>
      </c>
      <c r="D16" s="111" t="s">
        <v>86</v>
      </c>
      <c r="E16" s="111"/>
      <c r="F16" s="67">
        <v>3911000</v>
      </c>
      <c r="G16" s="4">
        <f t="shared" si="0"/>
        <v>2085867</v>
      </c>
      <c r="H16" s="4">
        <v>4028330</v>
      </c>
      <c r="I16" s="4">
        <f t="shared" si="1"/>
        <v>48339960</v>
      </c>
      <c r="J16" s="4">
        <f t="shared" ref="J16:J37" si="2">+G16+I16</f>
        <v>50425827</v>
      </c>
      <c r="K16" s="4"/>
      <c r="L16" s="4"/>
      <c r="M16" s="3"/>
      <c r="N16" s="14"/>
      <c r="O16" s="15">
        <f>SUM(O3:O15)</f>
        <v>376</v>
      </c>
      <c r="P16" s="15">
        <f>SUM(P3:P15)</f>
        <v>382</v>
      </c>
      <c r="Q16" s="15">
        <f>SUM(Q3:Q15)</f>
        <v>382</v>
      </c>
    </row>
    <row r="17" spans="1:18" x14ac:dyDescent="0.25">
      <c r="A17" s="123"/>
      <c r="B17" s="67" t="s">
        <v>42</v>
      </c>
      <c r="C17" s="23">
        <v>1</v>
      </c>
      <c r="D17" s="111" t="s">
        <v>86</v>
      </c>
      <c r="E17" s="111"/>
      <c r="F17" s="67">
        <v>3911000</v>
      </c>
      <c r="G17" s="4">
        <f t="shared" si="0"/>
        <v>2085867</v>
      </c>
      <c r="H17" s="4">
        <v>4028330</v>
      </c>
      <c r="I17" s="4">
        <f t="shared" si="1"/>
        <v>48339960</v>
      </c>
      <c r="J17" s="4">
        <f t="shared" si="2"/>
        <v>50425827</v>
      </c>
      <c r="K17" s="4"/>
      <c r="L17" s="4"/>
      <c r="M17" s="3"/>
      <c r="O17" s="1"/>
      <c r="P17" s="1"/>
      <c r="Q17" s="1"/>
    </row>
    <row r="18" spans="1:18" x14ac:dyDescent="0.25">
      <c r="A18" s="123"/>
      <c r="B18" s="67" t="s">
        <v>43</v>
      </c>
      <c r="C18" s="23">
        <v>1</v>
      </c>
      <c r="D18" s="111" t="s">
        <v>86</v>
      </c>
      <c r="E18" s="111"/>
      <c r="F18" s="67">
        <v>3911000</v>
      </c>
      <c r="G18" s="4">
        <f t="shared" si="0"/>
        <v>2085867</v>
      </c>
      <c r="H18" s="4">
        <v>4028330</v>
      </c>
      <c r="I18" s="4">
        <f t="shared" si="1"/>
        <v>48339960</v>
      </c>
      <c r="J18" s="4">
        <f t="shared" si="2"/>
        <v>50425827</v>
      </c>
      <c r="K18" s="4"/>
      <c r="L18" s="4"/>
      <c r="M18" s="3"/>
      <c r="O18" s="1"/>
      <c r="P18" s="1"/>
      <c r="Q18" s="1"/>
    </row>
    <row r="19" spans="1:18" x14ac:dyDescent="0.25">
      <c r="A19" s="123"/>
      <c r="B19" s="67" t="s">
        <v>44</v>
      </c>
      <c r="C19" s="23">
        <v>1</v>
      </c>
      <c r="D19" s="111" t="s">
        <v>86</v>
      </c>
      <c r="E19" s="111"/>
      <c r="F19" s="67">
        <v>3911000</v>
      </c>
      <c r="G19" s="4">
        <f t="shared" si="0"/>
        <v>2085867</v>
      </c>
      <c r="H19" s="4">
        <v>4028330</v>
      </c>
      <c r="I19" s="4">
        <f t="shared" si="1"/>
        <v>48339960</v>
      </c>
      <c r="J19" s="4">
        <f t="shared" si="2"/>
        <v>50425827</v>
      </c>
      <c r="K19" s="4"/>
      <c r="L19" s="4"/>
      <c r="M19" s="3"/>
      <c r="O19" s="1"/>
      <c r="P19" s="1"/>
      <c r="Q19" s="1"/>
    </row>
    <row r="20" spans="1:18" x14ac:dyDescent="0.25">
      <c r="A20" s="123"/>
      <c r="B20" s="67" t="s">
        <v>45</v>
      </c>
      <c r="C20" s="23">
        <v>1</v>
      </c>
      <c r="D20" s="111" t="s">
        <v>86</v>
      </c>
      <c r="E20" s="111"/>
      <c r="F20" s="67">
        <v>3911000</v>
      </c>
      <c r="G20" s="4">
        <f t="shared" si="0"/>
        <v>2085867</v>
      </c>
      <c r="H20" s="4">
        <v>4028330</v>
      </c>
      <c r="I20" s="4">
        <f t="shared" si="1"/>
        <v>48339960</v>
      </c>
      <c r="J20" s="4">
        <f t="shared" si="2"/>
        <v>50425827</v>
      </c>
      <c r="K20" s="4"/>
      <c r="L20" s="4"/>
      <c r="M20" s="3"/>
      <c r="O20" s="1"/>
      <c r="P20" s="1"/>
      <c r="Q20" s="1"/>
    </row>
    <row r="21" spans="1:18" x14ac:dyDescent="0.25">
      <c r="A21" s="123"/>
      <c r="B21" s="67" t="s">
        <v>46</v>
      </c>
      <c r="C21" s="23">
        <v>1</v>
      </c>
      <c r="D21" s="111" t="s">
        <v>86</v>
      </c>
      <c r="E21" s="111"/>
      <c r="F21" s="67">
        <v>3911000</v>
      </c>
      <c r="G21" s="4">
        <f t="shared" si="0"/>
        <v>2085867</v>
      </c>
      <c r="H21" s="4">
        <v>4028330</v>
      </c>
      <c r="I21" s="4">
        <f t="shared" si="1"/>
        <v>48339960</v>
      </c>
      <c r="J21" s="4">
        <f t="shared" si="2"/>
        <v>50425827</v>
      </c>
      <c r="K21" s="4"/>
      <c r="L21" s="4"/>
      <c r="M21" s="3"/>
      <c r="O21" s="1"/>
      <c r="P21" s="1"/>
      <c r="Q21" s="1"/>
    </row>
    <row r="22" spans="1:18" x14ac:dyDescent="0.25">
      <c r="A22" s="123"/>
      <c r="B22" s="67" t="s">
        <v>47</v>
      </c>
      <c r="C22" s="23">
        <v>1</v>
      </c>
      <c r="D22" s="111" t="s">
        <v>86</v>
      </c>
      <c r="E22" s="111"/>
      <c r="F22" s="67">
        <v>3911000</v>
      </c>
      <c r="G22" s="4">
        <f t="shared" si="0"/>
        <v>2085867</v>
      </c>
      <c r="H22" s="4">
        <v>4028330</v>
      </c>
      <c r="I22" s="4">
        <f t="shared" si="1"/>
        <v>48339960</v>
      </c>
      <c r="J22" s="4">
        <f t="shared" si="2"/>
        <v>50425827</v>
      </c>
      <c r="K22" s="4"/>
      <c r="L22" s="4"/>
      <c r="M22" s="3"/>
      <c r="O22" s="1"/>
      <c r="P22" s="1"/>
      <c r="Q22" s="1"/>
    </row>
    <row r="23" spans="1:18" x14ac:dyDescent="0.25">
      <c r="A23" s="123"/>
      <c r="B23" s="67" t="s">
        <v>48</v>
      </c>
      <c r="C23" s="23">
        <v>1</v>
      </c>
      <c r="D23" s="111" t="s">
        <v>86</v>
      </c>
      <c r="E23" s="111"/>
      <c r="F23" s="67">
        <v>2174000</v>
      </c>
      <c r="G23" s="4">
        <f t="shared" si="0"/>
        <v>1159467</v>
      </c>
      <c r="H23" s="4">
        <v>2239220</v>
      </c>
      <c r="I23" s="4">
        <f t="shared" si="1"/>
        <v>26870640</v>
      </c>
      <c r="J23" s="4">
        <f t="shared" si="2"/>
        <v>28030107</v>
      </c>
      <c r="K23" s="4"/>
      <c r="L23" s="4"/>
      <c r="M23" s="3"/>
      <c r="O23" s="1"/>
      <c r="P23" s="1"/>
      <c r="Q23" s="1"/>
    </row>
    <row r="24" spans="1:18" x14ac:dyDescent="0.25">
      <c r="A24" s="123"/>
      <c r="B24" s="67" t="s">
        <v>49</v>
      </c>
      <c r="C24" s="23">
        <v>2</v>
      </c>
      <c r="D24" s="111" t="s">
        <v>86</v>
      </c>
      <c r="E24" s="111"/>
      <c r="F24" s="67">
        <v>2174000</v>
      </c>
      <c r="G24" s="4">
        <f t="shared" si="0"/>
        <v>2318933</v>
      </c>
      <c r="H24" s="4">
        <v>2239220</v>
      </c>
      <c r="I24" s="4">
        <f t="shared" si="1"/>
        <v>53741280</v>
      </c>
      <c r="J24" s="4">
        <f t="shared" si="2"/>
        <v>56060213</v>
      </c>
      <c r="K24" s="4"/>
      <c r="L24" s="4"/>
      <c r="M24" s="3"/>
      <c r="O24" s="1"/>
      <c r="P24" s="1"/>
      <c r="Q24" s="1"/>
    </row>
    <row r="25" spans="1:18" x14ac:dyDescent="0.25">
      <c r="A25" s="123"/>
      <c r="B25" s="67" t="s">
        <v>50</v>
      </c>
      <c r="C25" s="23">
        <v>22</v>
      </c>
      <c r="D25" s="111" t="s">
        <v>86</v>
      </c>
      <c r="E25" s="111"/>
      <c r="F25" s="67">
        <v>2206000</v>
      </c>
      <c r="G25" s="4">
        <f t="shared" si="0"/>
        <v>25883733</v>
      </c>
      <c r="H25" s="4">
        <v>2272180</v>
      </c>
      <c r="I25" s="4">
        <f t="shared" si="1"/>
        <v>599855520</v>
      </c>
      <c r="J25" s="4">
        <f t="shared" si="2"/>
        <v>625739253</v>
      </c>
      <c r="K25" s="4"/>
      <c r="L25" s="4"/>
      <c r="M25" s="3"/>
      <c r="O25" s="1"/>
      <c r="P25" s="1"/>
      <c r="Q25" s="1"/>
    </row>
    <row r="26" spans="1:18" x14ac:dyDescent="0.25">
      <c r="A26" s="123"/>
      <c r="B26" s="67" t="s">
        <v>51</v>
      </c>
      <c r="C26" s="23">
        <v>1</v>
      </c>
      <c r="D26" s="111" t="s">
        <v>86</v>
      </c>
      <c r="E26" s="111"/>
      <c r="F26" s="67">
        <v>2174000</v>
      </c>
      <c r="G26" s="4">
        <f t="shared" si="0"/>
        <v>1159467</v>
      </c>
      <c r="H26" s="4">
        <v>2239220</v>
      </c>
      <c r="I26" s="4">
        <f t="shared" si="1"/>
        <v>26870640</v>
      </c>
      <c r="J26" s="4">
        <f t="shared" si="2"/>
        <v>28030107</v>
      </c>
      <c r="K26" s="4"/>
      <c r="L26" s="4"/>
      <c r="M26" s="3"/>
      <c r="O26" s="1"/>
      <c r="P26" s="1"/>
      <c r="Q26" s="1"/>
    </row>
    <row r="27" spans="1:18" x14ac:dyDescent="0.25">
      <c r="A27" s="123"/>
      <c r="B27" s="67" t="s">
        <v>52</v>
      </c>
      <c r="C27" s="23">
        <v>1</v>
      </c>
      <c r="D27" s="111" t="s">
        <v>86</v>
      </c>
      <c r="E27" s="111"/>
      <c r="F27" s="67">
        <v>2174000</v>
      </c>
      <c r="G27" s="4">
        <f t="shared" si="0"/>
        <v>1159467</v>
      </c>
      <c r="H27" s="4">
        <v>2239220</v>
      </c>
      <c r="I27" s="4">
        <f t="shared" si="1"/>
        <v>26870640</v>
      </c>
      <c r="J27" s="4">
        <f t="shared" si="2"/>
        <v>28030107</v>
      </c>
      <c r="K27" s="4"/>
      <c r="L27" s="4"/>
      <c r="M27" s="3"/>
      <c r="O27" s="1"/>
      <c r="P27" s="1"/>
      <c r="Q27" s="1"/>
      <c r="R27" s="1">
        <f>SUM(R17:R26)</f>
        <v>0</v>
      </c>
    </row>
    <row r="28" spans="1:18" x14ac:dyDescent="0.25">
      <c r="A28" s="123"/>
      <c r="B28" s="67" t="s">
        <v>53</v>
      </c>
      <c r="C28" s="23">
        <v>3</v>
      </c>
      <c r="D28" s="111" t="s">
        <v>86</v>
      </c>
      <c r="E28" s="111"/>
      <c r="F28" s="67">
        <v>1850000</v>
      </c>
      <c r="G28" s="4">
        <f t="shared" si="0"/>
        <v>2960000</v>
      </c>
      <c r="H28" s="4">
        <v>1905500</v>
      </c>
      <c r="I28" s="4">
        <f t="shared" si="1"/>
        <v>68598000</v>
      </c>
      <c r="J28" s="4">
        <f t="shared" si="2"/>
        <v>71558000</v>
      </c>
      <c r="K28" s="4"/>
      <c r="L28" s="4"/>
      <c r="M28" s="3"/>
      <c r="O28" s="1"/>
      <c r="P28" s="1"/>
      <c r="Q28" s="1"/>
    </row>
    <row r="29" spans="1:18" x14ac:dyDescent="0.25">
      <c r="A29" s="123"/>
      <c r="B29" s="67" t="s">
        <v>54</v>
      </c>
      <c r="C29" s="23">
        <v>4</v>
      </c>
      <c r="D29" s="111" t="s">
        <v>86</v>
      </c>
      <c r="E29" s="111"/>
      <c r="F29" s="67">
        <v>1850000</v>
      </c>
      <c r="G29" s="4">
        <f t="shared" si="0"/>
        <v>3946667</v>
      </c>
      <c r="H29" s="4">
        <v>1905500</v>
      </c>
      <c r="I29" s="4">
        <f t="shared" si="1"/>
        <v>91464000</v>
      </c>
      <c r="J29" s="4">
        <f t="shared" si="2"/>
        <v>95410667</v>
      </c>
      <c r="K29" s="4"/>
      <c r="L29" s="4"/>
      <c r="M29" s="3"/>
      <c r="O29" s="1"/>
      <c r="P29" s="1"/>
      <c r="Q29" s="1"/>
    </row>
    <row r="30" spans="1:18" x14ac:dyDescent="0.25">
      <c r="A30" s="123"/>
      <c r="B30" s="112" t="s">
        <v>92</v>
      </c>
      <c r="C30" s="112"/>
      <c r="D30" s="65" t="s">
        <v>86</v>
      </c>
      <c r="E30" s="65" t="s">
        <v>101</v>
      </c>
      <c r="F30" s="67">
        <v>434051</v>
      </c>
      <c r="G30" s="4">
        <f>+ROUND(((F30*$B$9)/30)*$J$8,0)</f>
        <v>13889632</v>
      </c>
      <c r="H30" s="4">
        <v>434051</v>
      </c>
      <c r="I30" s="4">
        <f>+ROUND(((H30*$B$9)/30)*$L$8,0)</f>
        <v>312516720</v>
      </c>
      <c r="J30" s="4">
        <f t="shared" si="2"/>
        <v>326406352</v>
      </c>
      <c r="K30" s="49"/>
      <c r="L30" s="49"/>
      <c r="M30" s="3"/>
      <c r="O30" s="1"/>
      <c r="P30" s="1"/>
      <c r="Q30" s="1"/>
    </row>
    <row r="31" spans="1:18" ht="35.25" customHeight="1" x14ac:dyDescent="0.25">
      <c r="A31" s="123"/>
      <c r="B31" s="112" t="s">
        <v>117</v>
      </c>
      <c r="C31" s="112"/>
      <c r="D31" s="65" t="s">
        <v>86</v>
      </c>
      <c r="E31" s="65" t="s">
        <v>56</v>
      </c>
      <c r="F31" s="67">
        <v>2946906</v>
      </c>
      <c r="G31" s="4">
        <f t="shared" ref="G31:G37" si="3">+ROUND((F31/30)*$J$8,0)</f>
        <v>1571683</v>
      </c>
      <c r="H31" s="4">
        <v>2946906</v>
      </c>
      <c r="I31" s="4">
        <f t="shared" ref="I31:I37" si="4">+ROUND((H31/30)*$L$8,0)</f>
        <v>35362872</v>
      </c>
      <c r="J31" s="4">
        <f t="shared" si="2"/>
        <v>36934555</v>
      </c>
      <c r="K31" s="49"/>
      <c r="L31" s="49"/>
      <c r="M31" s="3"/>
      <c r="N31" s="14"/>
      <c r="O31" s="14"/>
      <c r="P31" s="14"/>
      <c r="Q31" s="14"/>
    </row>
    <row r="32" spans="1:18" ht="35.25" customHeight="1" x14ac:dyDescent="0.25">
      <c r="A32" s="123"/>
      <c r="B32" s="112" t="s">
        <v>93</v>
      </c>
      <c r="C32" s="112"/>
      <c r="D32" s="65" t="s">
        <v>86</v>
      </c>
      <c r="E32" s="65" t="s">
        <v>56</v>
      </c>
      <c r="F32" s="67">
        <v>169864</v>
      </c>
      <c r="G32" s="4">
        <f t="shared" si="3"/>
        <v>90594</v>
      </c>
      <c r="H32" s="4">
        <v>169864</v>
      </c>
      <c r="I32" s="4">
        <f t="shared" si="4"/>
        <v>2038368</v>
      </c>
      <c r="J32" s="4">
        <f t="shared" si="2"/>
        <v>2128962</v>
      </c>
      <c r="K32" s="49"/>
      <c r="L32" s="49"/>
      <c r="M32" s="3"/>
      <c r="O32" s="1"/>
      <c r="P32" s="1"/>
      <c r="Q32" s="1"/>
    </row>
    <row r="33" spans="1:16" x14ac:dyDescent="0.25">
      <c r="A33" s="123"/>
      <c r="B33" s="112" t="s">
        <v>58</v>
      </c>
      <c r="C33" s="112"/>
      <c r="D33" s="65" t="s">
        <v>86</v>
      </c>
      <c r="E33" s="65" t="s">
        <v>56</v>
      </c>
      <c r="F33" s="67">
        <v>11513018</v>
      </c>
      <c r="G33" s="4">
        <f t="shared" si="3"/>
        <v>6140276</v>
      </c>
      <c r="H33" s="4">
        <v>11513018</v>
      </c>
      <c r="I33" s="4">
        <f t="shared" si="4"/>
        <v>138156216</v>
      </c>
      <c r="J33" s="4">
        <f t="shared" si="2"/>
        <v>144296492</v>
      </c>
      <c r="K33" s="49"/>
      <c r="L33" s="49"/>
      <c r="M33" s="3"/>
      <c r="N33" s="2"/>
      <c r="P33" s="6"/>
    </row>
    <row r="34" spans="1:16" ht="35.25" customHeight="1" x14ac:dyDescent="0.25">
      <c r="A34" s="123"/>
      <c r="B34" s="112" t="s">
        <v>112</v>
      </c>
      <c r="C34" s="112"/>
      <c r="D34" s="65" t="s">
        <v>86</v>
      </c>
      <c r="E34" s="65" t="s">
        <v>56</v>
      </c>
      <c r="F34" s="67">
        <v>6990540</v>
      </c>
      <c r="G34" s="4">
        <f t="shared" si="3"/>
        <v>3728288</v>
      </c>
      <c r="H34" s="4">
        <v>6990540</v>
      </c>
      <c r="I34" s="4">
        <f t="shared" si="4"/>
        <v>83886480</v>
      </c>
      <c r="J34" s="4">
        <f t="shared" si="2"/>
        <v>87614768</v>
      </c>
      <c r="K34" s="49"/>
      <c r="L34" s="49"/>
      <c r="M34" s="3"/>
      <c r="N34" s="2"/>
      <c r="P34" s="6"/>
    </row>
    <row r="35" spans="1:16" x14ac:dyDescent="0.25">
      <c r="A35" s="123"/>
      <c r="B35" s="112" t="s">
        <v>59</v>
      </c>
      <c r="C35" s="112"/>
      <c r="D35" s="65" t="s">
        <v>86</v>
      </c>
      <c r="E35" s="65" t="s">
        <v>56</v>
      </c>
      <c r="F35" s="67">
        <v>17492056</v>
      </c>
      <c r="G35" s="4">
        <f t="shared" si="3"/>
        <v>9329097</v>
      </c>
      <c r="H35" s="4">
        <v>17492056</v>
      </c>
      <c r="I35" s="4">
        <f t="shared" si="4"/>
        <v>209904672</v>
      </c>
      <c r="J35" s="4">
        <f t="shared" si="2"/>
        <v>219233769</v>
      </c>
      <c r="K35" s="49"/>
      <c r="L35" s="49"/>
      <c r="M35" s="3"/>
      <c r="N35" s="2"/>
      <c r="P35" s="6"/>
    </row>
    <row r="36" spans="1:16" x14ac:dyDescent="0.25">
      <c r="A36" s="123"/>
      <c r="B36" s="120" t="s">
        <v>60</v>
      </c>
      <c r="C36" s="120"/>
      <c r="D36" s="65" t="s">
        <v>86</v>
      </c>
      <c r="E36" s="65" t="s">
        <v>56</v>
      </c>
      <c r="F36" s="67">
        <v>9504000</v>
      </c>
      <c r="G36" s="4">
        <f t="shared" si="3"/>
        <v>5068800</v>
      </c>
      <c r="H36" s="4">
        <v>10454400</v>
      </c>
      <c r="I36" s="4">
        <f t="shared" si="4"/>
        <v>125452800</v>
      </c>
      <c r="J36" s="4">
        <f t="shared" si="2"/>
        <v>130521600</v>
      </c>
      <c r="K36" s="4"/>
      <c r="L36" s="4"/>
      <c r="M36" s="3"/>
      <c r="N36" s="2"/>
      <c r="P36" s="6"/>
    </row>
    <row r="37" spans="1:16" x14ac:dyDescent="0.25">
      <c r="A37" s="123"/>
      <c r="B37" s="120" t="s">
        <v>61</v>
      </c>
      <c r="C37" s="120"/>
      <c r="D37" s="65" t="s">
        <v>86</v>
      </c>
      <c r="E37" s="65" t="s">
        <v>56</v>
      </c>
      <c r="F37" s="67">
        <v>1755383</v>
      </c>
      <c r="G37" s="4">
        <f t="shared" si="3"/>
        <v>936204</v>
      </c>
      <c r="H37" s="4">
        <v>1755383</v>
      </c>
      <c r="I37" s="4">
        <f t="shared" si="4"/>
        <v>21064596</v>
      </c>
      <c r="J37" s="4">
        <f t="shared" si="2"/>
        <v>22000800</v>
      </c>
      <c r="K37" s="49"/>
      <c r="L37" s="49"/>
      <c r="M37" s="3"/>
      <c r="N37" s="2"/>
      <c r="P37" s="6"/>
    </row>
    <row r="38" spans="1:16" x14ac:dyDescent="0.25">
      <c r="A38" s="123"/>
      <c r="B38" s="122" t="s">
        <v>62</v>
      </c>
      <c r="C38" s="122"/>
      <c r="D38" s="122"/>
      <c r="E38" s="122"/>
      <c r="F38" s="75">
        <f>SUM(F15:F37)</f>
        <v>97347818</v>
      </c>
      <c r="G38" s="75">
        <f t="shared" ref="G38:J38" si="5">SUM(G15:G37)</f>
        <v>96376977</v>
      </c>
      <c r="H38" s="75">
        <f t="shared" si="5"/>
        <v>99694478</v>
      </c>
      <c r="I38" s="75">
        <f t="shared" si="5"/>
        <v>2217431844</v>
      </c>
      <c r="J38" s="75">
        <f t="shared" si="5"/>
        <v>2313808821</v>
      </c>
      <c r="K38" s="75">
        <f>SUM(K15:K37)</f>
        <v>0</v>
      </c>
      <c r="L38" s="75">
        <f>SUM(L15:L37)</f>
        <v>0</v>
      </c>
      <c r="M38" s="87"/>
      <c r="N38" s="2"/>
      <c r="P38" s="6"/>
    </row>
    <row r="39" spans="1:16" ht="31.5" x14ac:dyDescent="0.25">
      <c r="A39" s="123" t="s">
        <v>63</v>
      </c>
      <c r="B39" s="116" t="s">
        <v>64</v>
      </c>
      <c r="C39" s="116"/>
      <c r="D39" s="10" t="s">
        <v>65</v>
      </c>
      <c r="E39" s="10" t="s">
        <v>105</v>
      </c>
      <c r="F39" s="67">
        <v>1249440</v>
      </c>
      <c r="G39" s="4">
        <f>+ROUND(F39*$J$9,0)</f>
        <v>21240480</v>
      </c>
      <c r="H39" s="4">
        <v>1249440</v>
      </c>
      <c r="I39" s="4">
        <f>+ROUND(H39*$L$9,0)</f>
        <v>456045600</v>
      </c>
      <c r="J39" s="4">
        <f>+G39+I39</f>
        <v>477286080</v>
      </c>
      <c r="K39" s="49"/>
      <c r="L39" s="49"/>
      <c r="M39" s="3"/>
      <c r="N39" s="2"/>
      <c r="P39" s="6"/>
    </row>
    <row r="40" spans="1:16" ht="31.5" x14ac:dyDescent="0.25">
      <c r="A40" s="123"/>
      <c r="B40" s="116" t="s">
        <v>94</v>
      </c>
      <c r="C40" s="116"/>
      <c r="D40" s="10" t="s">
        <v>86</v>
      </c>
      <c r="E40" s="10" t="s">
        <v>87</v>
      </c>
      <c r="F40" s="67">
        <v>5908800</v>
      </c>
      <c r="G40" s="4">
        <f>+ROUND((F40/30)*$J$9,0)</f>
        <v>3348320</v>
      </c>
      <c r="H40" s="4">
        <v>5908800</v>
      </c>
      <c r="I40" s="4">
        <f>+ROUND((H40/30)*$L$9,0)</f>
        <v>71890400</v>
      </c>
      <c r="J40" s="4">
        <f>+G40+I40</f>
        <v>75238720</v>
      </c>
      <c r="K40" s="49"/>
      <c r="L40" s="49"/>
      <c r="M40" s="3"/>
      <c r="N40" s="2"/>
      <c r="P40" s="6"/>
    </row>
    <row r="41" spans="1:16" ht="31.5" x14ac:dyDescent="0.25">
      <c r="A41" s="123"/>
      <c r="B41" s="116" t="s">
        <v>113</v>
      </c>
      <c r="C41" s="116"/>
      <c r="D41" s="10" t="s">
        <v>86</v>
      </c>
      <c r="E41" s="10" t="s">
        <v>87</v>
      </c>
      <c r="F41" s="67">
        <v>7011570</v>
      </c>
      <c r="G41" s="4">
        <f>+ROUND((F41/30)*$J$10,0)</f>
        <v>3973223</v>
      </c>
      <c r="H41" s="4">
        <v>7011570</v>
      </c>
      <c r="I41" s="4">
        <f>+ROUND((H41/30)*$L$10,0)</f>
        <v>85307435</v>
      </c>
      <c r="J41" s="4">
        <f>+G41+I41</f>
        <v>89280658</v>
      </c>
      <c r="K41" s="49"/>
      <c r="L41" s="49"/>
      <c r="M41" s="3"/>
      <c r="N41" s="2"/>
      <c r="P41" s="6"/>
    </row>
    <row r="42" spans="1:16" x14ac:dyDescent="0.25">
      <c r="A42" s="123"/>
      <c r="B42" s="122" t="s">
        <v>67</v>
      </c>
      <c r="C42" s="122"/>
      <c r="D42" s="122"/>
      <c r="E42" s="122"/>
      <c r="F42" s="46">
        <f>SUM(F39:F41)</f>
        <v>14169810</v>
      </c>
      <c r="G42" s="46">
        <f t="shared" ref="G42:J42" si="6">SUM(G39:G41)</f>
        <v>28562023</v>
      </c>
      <c r="H42" s="46">
        <f t="shared" si="6"/>
        <v>14169810</v>
      </c>
      <c r="I42" s="46">
        <f t="shared" si="6"/>
        <v>613243435</v>
      </c>
      <c r="J42" s="46">
        <f t="shared" si="6"/>
        <v>641805458</v>
      </c>
      <c r="K42" s="46">
        <f t="shared" ref="K42:L42" si="7">SUM(K39:K41)</f>
        <v>0</v>
      </c>
      <c r="L42" s="46">
        <f t="shared" si="7"/>
        <v>0</v>
      </c>
      <c r="M42" s="88"/>
      <c r="N42" s="2"/>
      <c r="P42" s="6"/>
    </row>
    <row r="43" spans="1:16" ht="31.5" x14ac:dyDescent="0.25">
      <c r="A43" s="115" t="s">
        <v>68</v>
      </c>
      <c r="B43" s="47" t="s">
        <v>69</v>
      </c>
      <c r="C43" s="28">
        <v>25</v>
      </c>
      <c r="D43" s="10" t="s">
        <v>65</v>
      </c>
      <c r="E43" s="10" t="s">
        <v>104</v>
      </c>
      <c r="F43" s="67">
        <v>4046</v>
      </c>
      <c r="G43" s="4">
        <f>+ROUND(F43*C43*J9,0)</f>
        <v>1719550</v>
      </c>
      <c r="H43" s="4">
        <v>4046</v>
      </c>
      <c r="I43" s="4">
        <f>+ROUND(H43*C43*L9,0)</f>
        <v>36919750</v>
      </c>
      <c r="J43" s="4">
        <f>+G43+I43</f>
        <v>38639300</v>
      </c>
      <c r="K43" s="4"/>
      <c r="L43" s="4"/>
      <c r="M43" s="3"/>
      <c r="N43" s="2"/>
      <c r="P43" s="6"/>
    </row>
    <row r="44" spans="1:16" x14ac:dyDescent="0.25">
      <c r="A44" s="115"/>
      <c r="B44" s="116" t="s">
        <v>70</v>
      </c>
      <c r="C44" s="116"/>
      <c r="D44" s="10" t="s">
        <v>88</v>
      </c>
      <c r="E44" s="10" t="s">
        <v>71</v>
      </c>
      <c r="F44" s="67">
        <v>5543580</v>
      </c>
      <c r="G44" s="4">
        <f>+ROUND((F44/30)*$J$10,0)</f>
        <v>3141362</v>
      </c>
      <c r="H44" s="4">
        <v>5543580</v>
      </c>
      <c r="I44" s="4">
        <f>+ROUND((H44/30)*$L$10,0)</f>
        <v>67446890</v>
      </c>
      <c r="J44" s="4">
        <f t="shared" ref="J44:J53" si="8">+G44+I44</f>
        <v>70588252</v>
      </c>
      <c r="K44" s="4"/>
      <c r="L44" s="4"/>
      <c r="M44" s="3"/>
      <c r="N44" s="2"/>
      <c r="P44" s="6"/>
    </row>
    <row r="45" spans="1:16" ht="31.5" x14ac:dyDescent="0.25">
      <c r="A45" s="115"/>
      <c r="B45" s="47" t="s">
        <v>72</v>
      </c>
      <c r="C45" s="28">
        <v>1</v>
      </c>
      <c r="D45" s="17" t="s">
        <v>73</v>
      </c>
      <c r="E45" s="17" t="s">
        <v>74</v>
      </c>
      <c r="F45" s="29">
        <v>248737</v>
      </c>
      <c r="G45" s="4">
        <f>+ROUND(F45*C45,0)</f>
        <v>248737</v>
      </c>
      <c r="H45" s="4"/>
      <c r="I45" s="4"/>
      <c r="J45" s="4">
        <f t="shared" si="8"/>
        <v>248737</v>
      </c>
      <c r="K45" s="4"/>
      <c r="L45" s="4"/>
      <c r="M45" s="3"/>
      <c r="N45" s="2"/>
      <c r="P45" s="6"/>
    </row>
    <row r="46" spans="1:16" ht="31.5" x14ac:dyDescent="0.25">
      <c r="A46" s="115"/>
      <c r="B46" s="48" t="s">
        <v>75</v>
      </c>
      <c r="C46" s="28">
        <v>1</v>
      </c>
      <c r="D46" s="17" t="s">
        <v>73</v>
      </c>
      <c r="E46" s="17" t="s">
        <v>74</v>
      </c>
      <c r="F46" s="11"/>
      <c r="G46" s="11"/>
      <c r="H46" s="29">
        <v>823495</v>
      </c>
      <c r="I46" s="4">
        <f>ROUND(C46*H46,0)</f>
        <v>823495</v>
      </c>
      <c r="J46" s="4">
        <f t="shared" si="8"/>
        <v>823495</v>
      </c>
      <c r="K46" s="4"/>
      <c r="L46" s="4"/>
      <c r="M46" s="3"/>
      <c r="N46" s="2"/>
      <c r="P46" s="6"/>
    </row>
    <row r="47" spans="1:16" ht="31.5" x14ac:dyDescent="0.25">
      <c r="A47" s="115"/>
      <c r="B47" s="47" t="s">
        <v>114</v>
      </c>
      <c r="C47" s="28">
        <v>1</v>
      </c>
      <c r="D47" s="17" t="s">
        <v>73</v>
      </c>
      <c r="E47" s="17" t="s">
        <v>74</v>
      </c>
      <c r="F47" s="67">
        <v>5222460</v>
      </c>
      <c r="G47" s="4">
        <f>+ROUND(F47*C47,0)</f>
        <v>5222460</v>
      </c>
      <c r="H47" s="4"/>
      <c r="I47" s="4"/>
      <c r="J47" s="4">
        <f t="shared" si="8"/>
        <v>5222460</v>
      </c>
      <c r="K47" s="4"/>
      <c r="L47" s="4"/>
      <c r="M47" s="3"/>
      <c r="N47" s="2"/>
      <c r="P47" s="6"/>
    </row>
    <row r="48" spans="1:16" ht="31.5" x14ac:dyDescent="0.25">
      <c r="A48" s="115"/>
      <c r="B48" s="47" t="s">
        <v>95</v>
      </c>
      <c r="C48" s="28">
        <v>1</v>
      </c>
      <c r="D48" s="17" t="s">
        <v>73</v>
      </c>
      <c r="E48" s="17" t="s">
        <v>74</v>
      </c>
      <c r="F48" s="11"/>
      <c r="G48" s="11"/>
      <c r="H48" s="67">
        <v>6440389</v>
      </c>
      <c r="I48" s="4">
        <f>+ROUND(H48*C48,0)</f>
        <v>6440389</v>
      </c>
      <c r="J48" s="4">
        <f t="shared" si="8"/>
        <v>6440389</v>
      </c>
      <c r="K48" s="4"/>
      <c r="L48" s="4"/>
      <c r="M48" s="3"/>
      <c r="N48" s="2"/>
      <c r="P48" s="6"/>
    </row>
    <row r="49" spans="1:18" ht="31.5" x14ac:dyDescent="0.25">
      <c r="A49" s="115"/>
      <c r="B49" s="47" t="s">
        <v>120</v>
      </c>
      <c r="C49" s="28">
        <v>1</v>
      </c>
      <c r="D49" s="17" t="s">
        <v>73</v>
      </c>
      <c r="E49" s="17" t="s">
        <v>74</v>
      </c>
      <c r="F49" s="5">
        <v>8169335</v>
      </c>
      <c r="G49" s="4">
        <f>+ROUND(F49*C49,0)</f>
        <v>8169335</v>
      </c>
      <c r="H49" s="4"/>
      <c r="I49" s="4"/>
      <c r="J49" s="4">
        <f t="shared" si="8"/>
        <v>8169335</v>
      </c>
      <c r="K49" s="4"/>
      <c r="L49" s="4"/>
      <c r="M49" s="3"/>
      <c r="N49" s="2"/>
      <c r="P49" s="6"/>
    </row>
    <row r="50" spans="1:18" ht="45" x14ac:dyDescent="0.25">
      <c r="A50" s="115"/>
      <c r="B50" s="47" t="s">
        <v>119</v>
      </c>
      <c r="C50" s="28">
        <v>1</v>
      </c>
      <c r="D50" s="17" t="s">
        <v>73</v>
      </c>
      <c r="E50" s="17" t="s">
        <v>74</v>
      </c>
      <c r="F50" s="11"/>
      <c r="G50" s="11"/>
      <c r="H50" s="5">
        <v>59048</v>
      </c>
      <c r="I50" s="4">
        <f>+ROUND(H50*C50,0)</f>
        <v>59048</v>
      </c>
      <c r="J50" s="4">
        <f t="shared" si="8"/>
        <v>59048</v>
      </c>
      <c r="K50" s="4"/>
      <c r="L50" s="4"/>
      <c r="M50" s="3"/>
      <c r="N50" s="2"/>
      <c r="P50" s="6"/>
    </row>
    <row r="51" spans="1:18" ht="31.5" x14ac:dyDescent="0.25">
      <c r="A51" s="115"/>
      <c r="B51" s="48" t="s">
        <v>77</v>
      </c>
      <c r="C51" s="23">
        <v>2</v>
      </c>
      <c r="D51" s="17" t="s">
        <v>78</v>
      </c>
      <c r="E51" s="65" t="s">
        <v>79</v>
      </c>
      <c r="F51" s="11"/>
      <c r="G51" s="11"/>
      <c r="H51" s="67">
        <v>126727</v>
      </c>
      <c r="I51" s="4">
        <f>+ROUND(H51*C51*$B$9,0)</f>
        <v>15207240</v>
      </c>
      <c r="J51" s="4">
        <f t="shared" si="8"/>
        <v>15207240</v>
      </c>
      <c r="K51" s="4"/>
      <c r="L51" s="4"/>
      <c r="M51" s="3"/>
      <c r="N51" s="2"/>
      <c r="P51" s="6"/>
    </row>
    <row r="52" spans="1:18" ht="31.5" x14ac:dyDescent="0.25">
      <c r="A52" s="115"/>
      <c r="B52" s="48" t="s">
        <v>80</v>
      </c>
      <c r="C52" s="23">
        <v>4</v>
      </c>
      <c r="D52" s="17" t="s">
        <v>78</v>
      </c>
      <c r="E52" s="65" t="s">
        <v>79</v>
      </c>
      <c r="F52" s="11"/>
      <c r="G52" s="11"/>
      <c r="H52" s="67">
        <v>1011384</v>
      </c>
      <c r="I52" s="4">
        <f>+ROUND(H52*C52*$B$9,0)</f>
        <v>242732160</v>
      </c>
      <c r="J52" s="4">
        <f t="shared" si="8"/>
        <v>242732160</v>
      </c>
      <c r="K52" s="4"/>
      <c r="L52" s="4"/>
      <c r="M52" s="3"/>
      <c r="N52" s="2"/>
    </row>
    <row r="53" spans="1:18" ht="31.5" x14ac:dyDescent="0.25">
      <c r="A53" s="115"/>
      <c r="B53" s="67" t="s">
        <v>81</v>
      </c>
      <c r="C53" s="23">
        <v>10</v>
      </c>
      <c r="D53" s="17" t="s">
        <v>78</v>
      </c>
      <c r="E53" s="65" t="s">
        <v>71</v>
      </c>
      <c r="F53" s="11"/>
      <c r="G53" s="11"/>
      <c r="H53" s="67">
        <v>53224</v>
      </c>
      <c r="I53" s="4">
        <f>+ROUND(H53*C53,0)</f>
        <v>532240</v>
      </c>
      <c r="J53" s="4">
        <f t="shared" si="8"/>
        <v>532240</v>
      </c>
      <c r="K53" s="4"/>
      <c r="L53" s="4"/>
      <c r="M53" s="3"/>
      <c r="N53" s="37"/>
      <c r="O53" s="8"/>
      <c r="R53" s="2"/>
    </row>
    <row r="54" spans="1:18" x14ac:dyDescent="0.25">
      <c r="A54" s="115"/>
      <c r="B54" s="122" t="s">
        <v>82</v>
      </c>
      <c r="C54" s="122"/>
      <c r="D54" s="122"/>
      <c r="E54" s="122"/>
      <c r="F54" s="75">
        <f t="shared" ref="F54:K54" si="9">SUM(F43:F53)</f>
        <v>19188158</v>
      </c>
      <c r="G54" s="75">
        <f t="shared" si="9"/>
        <v>18501444</v>
      </c>
      <c r="H54" s="75">
        <f t="shared" si="9"/>
        <v>14061893</v>
      </c>
      <c r="I54" s="75">
        <f t="shared" si="9"/>
        <v>370161212</v>
      </c>
      <c r="J54" s="75">
        <f t="shared" si="9"/>
        <v>388662656</v>
      </c>
      <c r="K54" s="75">
        <f t="shared" si="9"/>
        <v>0</v>
      </c>
      <c r="L54" s="75">
        <f t="shared" ref="L54" si="10">SUM(L43:L53)</f>
        <v>0</v>
      </c>
      <c r="M54" s="87"/>
      <c r="N54" s="2"/>
    </row>
    <row r="55" spans="1:18" x14ac:dyDescent="0.25">
      <c r="A55" s="114" t="s">
        <v>83</v>
      </c>
      <c r="B55" s="114"/>
      <c r="C55" s="114"/>
      <c r="D55" s="114"/>
      <c r="E55" s="114"/>
      <c r="F55" s="70">
        <f t="shared" ref="F55:K55" si="11">+F54+F42+F38</f>
        <v>130705786</v>
      </c>
      <c r="G55" s="70">
        <f t="shared" si="11"/>
        <v>143440444</v>
      </c>
      <c r="H55" s="70">
        <f t="shared" si="11"/>
        <v>127926181</v>
      </c>
      <c r="I55" s="70">
        <f t="shared" si="11"/>
        <v>3200836491</v>
      </c>
      <c r="J55" s="70">
        <f t="shared" si="11"/>
        <v>3344276935</v>
      </c>
      <c r="K55" s="95">
        <f t="shared" si="11"/>
        <v>0</v>
      </c>
      <c r="L55" s="95">
        <f t="shared" ref="L55" si="12">+L54+L42+L38</f>
        <v>0</v>
      </c>
      <c r="M55" s="89"/>
      <c r="N55" s="2"/>
    </row>
    <row r="56" spans="1:18" x14ac:dyDescent="0.25">
      <c r="A56" s="81"/>
      <c r="B56" s="81"/>
      <c r="C56" s="81"/>
      <c r="D56" s="81"/>
      <c r="E56" s="81"/>
      <c r="F56" s="27"/>
      <c r="G56" s="27"/>
      <c r="H56" s="27"/>
      <c r="I56" s="105" t="s">
        <v>103</v>
      </c>
      <c r="J56" s="106"/>
      <c r="K56" s="94">
        <f>K55/J55</f>
        <v>0</v>
      </c>
      <c r="L56" s="94">
        <f>L55/J55</f>
        <v>0</v>
      </c>
      <c r="N56" s="2"/>
    </row>
    <row r="57" spans="1:18" ht="20.25" x14ac:dyDescent="0.25">
      <c r="A57" s="81"/>
      <c r="B57" s="81"/>
      <c r="C57" s="81"/>
      <c r="D57" s="81"/>
      <c r="E57" s="81"/>
      <c r="F57" s="27"/>
      <c r="G57" s="27"/>
      <c r="H57" s="27"/>
      <c r="I57" s="27"/>
      <c r="J57" s="82"/>
      <c r="K57" s="84">
        <f>K56+L56</f>
        <v>0</v>
      </c>
      <c r="L57" s="83"/>
      <c r="N57" s="2"/>
    </row>
    <row r="58" spans="1:18" ht="18" x14ac:dyDescent="0.25">
      <c r="A58" s="100" t="s">
        <v>99</v>
      </c>
      <c r="B58" s="100"/>
      <c r="C58" s="100"/>
      <c r="D58" s="100"/>
      <c r="E58" s="100"/>
      <c r="F58" s="100"/>
      <c r="G58" s="100"/>
      <c r="H58" s="100"/>
      <c r="I58" s="100"/>
      <c r="J58" s="100"/>
      <c r="K58" s="100"/>
      <c r="L58" s="100"/>
      <c r="N58" s="2"/>
    </row>
    <row r="59" spans="1:18" ht="15" x14ac:dyDescent="0.25">
      <c r="A59" s="101" t="s">
        <v>100</v>
      </c>
      <c r="B59" s="102"/>
      <c r="C59" s="102"/>
      <c r="D59" s="102"/>
      <c r="E59" s="102"/>
      <c r="F59" s="102"/>
      <c r="G59" s="102"/>
      <c r="H59" s="102"/>
      <c r="I59" s="102"/>
      <c r="J59" s="102"/>
      <c r="K59" s="102"/>
      <c r="L59" s="103"/>
      <c r="N59" s="2"/>
    </row>
    <row r="60" spans="1:18" ht="31.5" customHeight="1" x14ac:dyDescent="0.25">
      <c r="A60" s="118" t="s">
        <v>110</v>
      </c>
      <c r="B60" s="118"/>
      <c r="C60" s="118"/>
      <c r="D60" s="118"/>
      <c r="E60" s="118"/>
      <c r="F60" s="118"/>
      <c r="G60" s="118"/>
      <c r="H60" s="118"/>
      <c r="I60" s="118"/>
      <c r="J60" s="118"/>
      <c r="K60" s="118"/>
      <c r="L60" s="118"/>
      <c r="N60" s="2"/>
    </row>
    <row r="61" spans="1:18" ht="31.5" customHeight="1" x14ac:dyDescent="0.25">
      <c r="A61" s="118"/>
      <c r="B61" s="118"/>
      <c r="C61" s="118"/>
      <c r="D61" s="118"/>
      <c r="E61" s="118"/>
      <c r="F61" s="118"/>
      <c r="G61" s="118"/>
      <c r="H61" s="118"/>
      <c r="I61" s="118"/>
      <c r="J61" s="118"/>
      <c r="K61" s="118"/>
      <c r="L61" s="118"/>
      <c r="N61" s="2"/>
    </row>
    <row r="62" spans="1:18" ht="31.5" customHeight="1" x14ac:dyDescent="0.25">
      <c r="A62" s="118"/>
      <c r="B62" s="118"/>
      <c r="C62" s="118"/>
      <c r="D62" s="118"/>
      <c r="E62" s="118"/>
      <c r="F62" s="118"/>
      <c r="G62" s="118"/>
      <c r="H62" s="118"/>
      <c r="I62" s="118"/>
      <c r="J62" s="118"/>
      <c r="K62" s="118"/>
      <c r="L62" s="118"/>
      <c r="N62" s="2"/>
    </row>
    <row r="63" spans="1:18" ht="31.5" customHeight="1" x14ac:dyDescent="0.25">
      <c r="A63" s="118"/>
      <c r="B63" s="118"/>
      <c r="C63" s="118"/>
      <c r="D63" s="118"/>
      <c r="E63" s="118"/>
      <c r="F63" s="118"/>
      <c r="G63" s="118"/>
      <c r="H63" s="118"/>
      <c r="I63" s="118"/>
      <c r="J63" s="118"/>
      <c r="K63" s="118"/>
      <c r="L63" s="118"/>
      <c r="N63" s="2"/>
      <c r="O63" s="9"/>
    </row>
    <row r="64" spans="1:18" ht="42" customHeight="1" x14ac:dyDescent="0.25">
      <c r="A64" s="118"/>
      <c r="B64" s="118"/>
      <c r="C64" s="118"/>
      <c r="D64" s="118"/>
      <c r="E64" s="118"/>
      <c r="F64" s="118"/>
      <c r="G64" s="118"/>
      <c r="H64" s="118"/>
      <c r="I64" s="118"/>
      <c r="J64" s="118"/>
      <c r="K64" s="118"/>
      <c r="L64" s="118"/>
      <c r="N64" s="2"/>
      <c r="O64" s="9"/>
    </row>
    <row r="65" spans="1:14" ht="31.5" customHeight="1" x14ac:dyDescent="0.25">
      <c r="A65" s="118"/>
      <c r="B65" s="118"/>
      <c r="C65" s="118"/>
      <c r="D65" s="118"/>
      <c r="E65" s="118"/>
      <c r="F65" s="118"/>
      <c r="G65" s="118"/>
      <c r="H65" s="118"/>
      <c r="I65" s="118"/>
      <c r="J65" s="118"/>
      <c r="K65" s="118"/>
      <c r="L65" s="118"/>
      <c r="N65" s="2"/>
    </row>
    <row r="66" spans="1:14" ht="31.5" customHeight="1" x14ac:dyDescent="0.25">
      <c r="A66" s="118"/>
      <c r="B66" s="118"/>
      <c r="C66" s="118"/>
      <c r="D66" s="118"/>
      <c r="E66" s="118"/>
      <c r="F66" s="118"/>
      <c r="G66" s="118"/>
      <c r="H66" s="118"/>
      <c r="I66" s="118"/>
      <c r="J66" s="118"/>
      <c r="K66" s="118"/>
      <c r="L66" s="118"/>
      <c r="N66" s="2"/>
    </row>
    <row r="67" spans="1:14" ht="31.5" customHeight="1" x14ac:dyDescent="0.25">
      <c r="A67" s="118"/>
      <c r="B67" s="118"/>
      <c r="C67" s="118"/>
      <c r="D67" s="118"/>
      <c r="E67" s="118"/>
      <c r="F67" s="118"/>
      <c r="G67" s="118"/>
      <c r="H67" s="118"/>
      <c r="I67" s="118"/>
      <c r="J67" s="118"/>
      <c r="K67" s="118"/>
      <c r="L67" s="118"/>
      <c r="N67" s="2"/>
    </row>
    <row r="68" spans="1:14" ht="31.5" customHeight="1" x14ac:dyDescent="0.25">
      <c r="A68" s="118"/>
      <c r="B68" s="118"/>
      <c r="C68" s="118"/>
      <c r="D68" s="118"/>
      <c r="E68" s="118"/>
      <c r="F68" s="118"/>
      <c r="G68" s="118"/>
      <c r="H68" s="118"/>
      <c r="I68" s="118"/>
      <c r="J68" s="118"/>
      <c r="K68" s="118"/>
      <c r="L68" s="118"/>
      <c r="N68" s="2"/>
    </row>
    <row r="69" spans="1:14" ht="51" customHeight="1" x14ac:dyDescent="0.25">
      <c r="A69" s="118"/>
      <c r="B69" s="118"/>
      <c r="C69" s="118"/>
      <c r="D69" s="118"/>
      <c r="E69" s="118"/>
      <c r="F69" s="118"/>
      <c r="G69" s="118"/>
      <c r="H69" s="118"/>
      <c r="I69" s="118"/>
      <c r="J69" s="118"/>
      <c r="K69" s="118"/>
      <c r="L69" s="118"/>
      <c r="N69" s="2"/>
    </row>
    <row r="70" spans="1:14" ht="15" x14ac:dyDescent="0.25">
      <c r="A70" s="118"/>
      <c r="B70" s="118"/>
      <c r="C70" s="118"/>
      <c r="D70" s="118"/>
      <c r="E70" s="118"/>
      <c r="F70" s="118"/>
      <c r="G70" s="118"/>
      <c r="H70" s="118"/>
      <c r="I70" s="118"/>
      <c r="J70" s="118"/>
      <c r="K70" s="118"/>
      <c r="L70" s="118"/>
    </row>
    <row r="71" spans="1:14" ht="15" x14ac:dyDescent="0.25">
      <c r="A71" s="118"/>
      <c r="B71" s="118"/>
      <c r="C71" s="118"/>
      <c r="D71" s="118"/>
      <c r="E71" s="118"/>
      <c r="F71" s="118"/>
      <c r="G71" s="118"/>
      <c r="H71" s="118"/>
      <c r="I71" s="118"/>
      <c r="J71" s="118"/>
      <c r="K71" s="118"/>
      <c r="L71" s="118"/>
    </row>
    <row r="72" spans="1:14" ht="15" x14ac:dyDescent="0.25">
      <c r="A72" s="118"/>
      <c r="B72" s="118"/>
      <c r="C72" s="118"/>
      <c r="D72" s="118"/>
      <c r="E72" s="118"/>
      <c r="F72" s="118"/>
      <c r="G72" s="118"/>
      <c r="H72" s="118"/>
      <c r="I72" s="118"/>
      <c r="J72" s="118"/>
      <c r="K72" s="118"/>
      <c r="L72" s="118"/>
    </row>
    <row r="73" spans="1:14" ht="15" x14ac:dyDescent="0.25">
      <c r="A73" s="118"/>
      <c r="B73" s="118"/>
      <c r="C73" s="118"/>
      <c r="D73" s="118"/>
      <c r="E73" s="118"/>
      <c r="F73" s="118"/>
      <c r="G73" s="118"/>
      <c r="H73" s="118"/>
      <c r="I73" s="118"/>
      <c r="J73" s="118"/>
      <c r="K73" s="118"/>
      <c r="L73" s="118"/>
    </row>
    <row r="74" spans="1:14" ht="15" x14ac:dyDescent="0.25">
      <c r="A74" s="118"/>
      <c r="B74" s="118"/>
      <c r="C74" s="118"/>
      <c r="D74" s="118"/>
      <c r="E74" s="118"/>
      <c r="F74" s="118"/>
      <c r="G74" s="118"/>
      <c r="H74" s="118"/>
      <c r="I74" s="118"/>
      <c r="J74" s="118"/>
      <c r="K74" s="118"/>
      <c r="L74" s="118"/>
    </row>
    <row r="75" spans="1:14" ht="15" x14ac:dyDescent="0.25">
      <c r="A75" s="118"/>
      <c r="B75" s="118"/>
      <c r="C75" s="118"/>
      <c r="D75" s="118"/>
      <c r="E75" s="118"/>
      <c r="F75" s="118"/>
      <c r="G75" s="118"/>
      <c r="H75" s="118"/>
      <c r="I75" s="118"/>
      <c r="J75" s="118"/>
      <c r="K75" s="118"/>
      <c r="L75" s="118"/>
    </row>
    <row r="76" spans="1:14" ht="15" x14ac:dyDescent="0.25">
      <c r="A76" s="118"/>
      <c r="B76" s="118"/>
      <c r="C76" s="118"/>
      <c r="D76" s="118"/>
      <c r="E76" s="118"/>
      <c r="F76" s="118"/>
      <c r="G76" s="118"/>
      <c r="H76" s="118"/>
      <c r="I76" s="118"/>
      <c r="J76" s="118"/>
      <c r="K76" s="118"/>
      <c r="L76" s="118"/>
    </row>
    <row r="77" spans="1:14" ht="15" x14ac:dyDescent="0.25">
      <c r="A77" s="99" t="s">
        <v>102</v>
      </c>
      <c r="B77" s="99"/>
      <c r="C77" s="99"/>
      <c r="D77" s="99"/>
      <c r="E77" s="99"/>
      <c r="F77" s="99"/>
      <c r="G77" s="99"/>
      <c r="H77" s="99"/>
      <c r="I77" s="99"/>
      <c r="J77" s="99"/>
      <c r="K77" s="99"/>
      <c r="L77" s="99"/>
    </row>
    <row r="78" spans="1:14" ht="15" x14ac:dyDescent="0.25">
      <c r="A78" s="99"/>
      <c r="B78" s="99"/>
      <c r="C78" s="99"/>
      <c r="D78" s="99"/>
      <c r="E78" s="99"/>
      <c r="F78" s="99"/>
      <c r="G78" s="99"/>
      <c r="H78" s="99"/>
      <c r="I78" s="99"/>
      <c r="J78" s="99"/>
      <c r="K78" s="99"/>
      <c r="L78" s="99"/>
    </row>
    <row r="79" spans="1:14" ht="15" x14ac:dyDescent="0.25">
      <c r="A79" s="99"/>
      <c r="B79" s="99"/>
      <c r="C79" s="99"/>
      <c r="D79" s="99"/>
      <c r="E79" s="99"/>
      <c r="F79" s="99"/>
      <c r="G79" s="99"/>
      <c r="H79" s="99"/>
      <c r="I79" s="99"/>
      <c r="J79" s="99"/>
      <c r="K79" s="99"/>
      <c r="L79" s="99"/>
    </row>
    <row r="80" spans="1:14" ht="15" x14ac:dyDescent="0.25">
      <c r="A80" s="99"/>
      <c r="B80" s="99"/>
      <c r="C80" s="99"/>
      <c r="D80" s="99"/>
      <c r="E80" s="99"/>
      <c r="F80" s="99"/>
      <c r="G80" s="99"/>
      <c r="H80" s="99"/>
      <c r="I80" s="99"/>
      <c r="J80" s="99"/>
      <c r="K80" s="99"/>
      <c r="L80" s="99"/>
    </row>
    <row r="81" spans="1:12" ht="15" x14ac:dyDescent="0.25">
      <c r="A81" s="99"/>
      <c r="B81" s="99"/>
      <c r="C81" s="99"/>
      <c r="D81" s="99"/>
      <c r="E81" s="99"/>
      <c r="F81" s="99"/>
      <c r="G81" s="99"/>
      <c r="H81" s="99"/>
      <c r="I81" s="99"/>
      <c r="J81" s="99"/>
      <c r="K81" s="99"/>
      <c r="L81" s="99"/>
    </row>
    <row r="82" spans="1:12" ht="15" x14ac:dyDescent="0.25">
      <c r="A82" s="99"/>
      <c r="B82" s="99"/>
      <c r="C82" s="99"/>
      <c r="D82" s="99"/>
      <c r="E82" s="99"/>
      <c r="F82" s="99"/>
      <c r="G82" s="99"/>
      <c r="H82" s="99"/>
      <c r="I82" s="99"/>
      <c r="J82" s="99"/>
      <c r="K82" s="99"/>
      <c r="L82" s="99"/>
    </row>
    <row r="83" spans="1:12" ht="15" x14ac:dyDescent="0.25">
      <c r="A83" s="99"/>
      <c r="B83" s="99"/>
      <c r="C83" s="99"/>
      <c r="D83" s="99"/>
      <c r="E83" s="99"/>
      <c r="F83" s="99"/>
      <c r="G83" s="99"/>
      <c r="H83" s="99"/>
      <c r="I83" s="99"/>
      <c r="J83" s="99"/>
      <c r="K83" s="99"/>
      <c r="L83" s="99"/>
    </row>
    <row r="84" spans="1:12" ht="15" x14ac:dyDescent="0.25">
      <c r="A84" s="99"/>
      <c r="B84" s="99"/>
      <c r="C84" s="99"/>
      <c r="D84" s="99"/>
      <c r="E84" s="99"/>
      <c r="F84" s="99"/>
      <c r="G84" s="99"/>
      <c r="H84" s="99"/>
      <c r="I84" s="99"/>
      <c r="J84" s="99"/>
      <c r="K84" s="99"/>
      <c r="L84" s="99"/>
    </row>
    <row r="85" spans="1:12" ht="15" x14ac:dyDescent="0.25">
      <c r="A85" s="99"/>
      <c r="B85" s="99"/>
      <c r="C85" s="99"/>
      <c r="D85" s="99"/>
      <c r="E85" s="99"/>
      <c r="F85" s="99"/>
      <c r="G85" s="99"/>
      <c r="H85" s="99"/>
      <c r="I85" s="99"/>
      <c r="J85" s="99"/>
      <c r="K85" s="99"/>
      <c r="L85" s="99"/>
    </row>
    <row r="86" spans="1:12" ht="15" x14ac:dyDescent="0.25">
      <c r="A86" s="99"/>
      <c r="B86" s="99"/>
      <c r="C86" s="99"/>
      <c r="D86" s="99"/>
      <c r="E86" s="99"/>
      <c r="F86" s="99"/>
      <c r="G86" s="99"/>
      <c r="H86" s="99"/>
      <c r="I86" s="99"/>
      <c r="J86" s="99"/>
      <c r="K86" s="99"/>
      <c r="L86" s="99"/>
    </row>
  </sheetData>
  <autoFilter ref="B14:J14" xr:uid="{ED066296-94B3-4990-ACA7-2E67BDB08DF4}">
    <filterColumn colId="2" showButton="0"/>
  </autoFilter>
  <mergeCells count="49">
    <mergeCell ref="B1:L1"/>
    <mergeCell ref="B2:L2"/>
    <mergeCell ref="B3:L3"/>
    <mergeCell ref="B4:L4"/>
    <mergeCell ref="D6:G9"/>
    <mergeCell ref="B30:C30"/>
    <mergeCell ref="B31:C31"/>
    <mergeCell ref="B32:C32"/>
    <mergeCell ref="B38:E38"/>
    <mergeCell ref="D10:G10"/>
    <mergeCell ref="B40:C40"/>
    <mergeCell ref="B41:C41"/>
    <mergeCell ref="B34:C34"/>
    <mergeCell ref="B35:C35"/>
    <mergeCell ref="B44:C44"/>
    <mergeCell ref="B37:C37"/>
    <mergeCell ref="B36:C36"/>
    <mergeCell ref="A77:L86"/>
    <mergeCell ref="H13:I13"/>
    <mergeCell ref="D26:E26"/>
    <mergeCell ref="D27:E27"/>
    <mergeCell ref="D28:E28"/>
    <mergeCell ref="D29:E29"/>
    <mergeCell ref="D25:E25"/>
    <mergeCell ref="F13:G13"/>
    <mergeCell ref="D24:E24"/>
    <mergeCell ref="A43:A54"/>
    <mergeCell ref="A55:E55"/>
    <mergeCell ref="B54:E54"/>
    <mergeCell ref="B42:E42"/>
    <mergeCell ref="K13:L13"/>
    <mergeCell ref="I56:J56"/>
    <mergeCell ref="A39:A42"/>
    <mergeCell ref="A58:L58"/>
    <mergeCell ref="A59:L59"/>
    <mergeCell ref="A60:L76"/>
    <mergeCell ref="D14:E14"/>
    <mergeCell ref="A15:A38"/>
    <mergeCell ref="D15:E15"/>
    <mergeCell ref="D16:E16"/>
    <mergeCell ref="D17:E17"/>
    <mergeCell ref="D18:E18"/>
    <mergeCell ref="D19:E19"/>
    <mergeCell ref="D20:E20"/>
    <mergeCell ref="D21:E21"/>
    <mergeCell ref="D22:E22"/>
    <mergeCell ref="B33:C33"/>
    <mergeCell ref="D23:E23"/>
    <mergeCell ref="B39:C39"/>
  </mergeCells>
  <dataValidations disablePrompts="1" count="1">
    <dataValidation allowBlank="1" showInputMessage="1" showErrorMessage="1" prompt="ENTIENDASE UN MES DE ATENCIÓN COMO MES LABORAL QUE REFIERE 30 DIAS" sqref="A8:A9 B10" xr:uid="{F072264B-0EDE-436C-9624-24B8D8E3911E}"/>
  </dataValidations>
  <printOptions horizontalCentered="1" verticalCentered="1"/>
  <pageMargins left="0" right="0" top="0" bottom="0" header="0" footer="0"/>
  <pageSetup scale="31" orientation="landscape" horizontalDpi="4294967295" verticalDpi="4294967295"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23087-29CE-41BE-9CF1-FDB41DE43AF0}">
  <sheetPr>
    <tabColor theme="5" tint="0.59999389629810485"/>
    <pageSetUpPr fitToPage="1"/>
  </sheetPr>
  <dimension ref="A1:S86"/>
  <sheetViews>
    <sheetView showGridLines="0" view="pageBreakPreview" topLeftCell="A57" zoomScale="65" zoomScaleNormal="50" zoomScaleSheetLayoutView="65" workbookViewId="0">
      <selection activeCell="B53" sqref="B53"/>
    </sheetView>
  </sheetViews>
  <sheetFormatPr baseColWidth="10" defaultColWidth="11.42578125" defaultRowHeight="15.75" x14ac:dyDescent="0.25"/>
  <cols>
    <col min="1" max="1" width="18.5703125" style="1" customWidth="1"/>
    <col min="2" max="2" width="57" style="1" customWidth="1"/>
    <col min="3" max="3" width="16.28515625" style="1" customWidth="1"/>
    <col min="4" max="4" width="17.5703125" style="19" customWidth="1"/>
    <col min="5" max="5" width="23.140625" style="19" customWidth="1"/>
    <col min="6" max="12" width="30.140625" style="1" customWidth="1"/>
    <col min="13" max="14" width="28.42578125" style="1" hidden="1" customWidth="1"/>
    <col min="15" max="15" width="15.85546875" style="1" hidden="1" customWidth="1"/>
    <col min="16" max="16" width="13.42578125" style="7" hidden="1" customWidth="1"/>
    <col min="17" max="17" width="17.7109375" style="7" hidden="1" customWidth="1"/>
    <col min="18" max="18" width="23.85546875" style="7" hidden="1" customWidth="1"/>
    <col min="19" max="19" width="23.85546875" style="1" customWidth="1"/>
    <col min="20" max="223" width="11.42578125" style="1"/>
    <col min="224" max="225" width="9.7109375" style="1" customWidth="1"/>
    <col min="226" max="226" width="61" style="1" customWidth="1"/>
    <col min="227" max="227" width="18.7109375" style="1" customWidth="1"/>
    <col min="228" max="228" width="17.85546875" style="1" customWidth="1"/>
    <col min="229" max="232" width="57" style="1" customWidth="1"/>
    <col min="233" max="233" width="25.85546875" style="1" bestFit="1" customWidth="1"/>
    <col min="234" max="234" width="25.140625" style="1" customWidth="1"/>
    <col min="235" max="235" width="33.28515625" style="1" customWidth="1"/>
    <col min="236" max="236" width="24.140625" style="1" customWidth="1"/>
    <col min="237" max="237" width="27.42578125" style="1" customWidth="1"/>
    <col min="238" max="479" width="11.42578125" style="1"/>
    <col min="480" max="481" width="9.7109375" style="1" customWidth="1"/>
    <col min="482" max="482" width="61" style="1" customWidth="1"/>
    <col min="483" max="483" width="18.7109375" style="1" customWidth="1"/>
    <col min="484" max="484" width="17.85546875" style="1" customWidth="1"/>
    <col min="485" max="488" width="57" style="1" customWidth="1"/>
    <col min="489" max="489" width="25.85546875" style="1" bestFit="1" customWidth="1"/>
    <col min="490" max="490" width="25.140625" style="1" customWidth="1"/>
    <col min="491" max="491" width="33.28515625" style="1" customWidth="1"/>
    <col min="492" max="492" width="24.140625" style="1" customWidth="1"/>
    <col min="493" max="493" width="27.42578125" style="1" customWidth="1"/>
    <col min="494" max="735" width="11.42578125" style="1"/>
    <col min="736" max="737" width="9.7109375" style="1" customWidth="1"/>
    <col min="738" max="738" width="61" style="1" customWidth="1"/>
    <col min="739" max="739" width="18.7109375" style="1" customWidth="1"/>
    <col min="740" max="740" width="17.85546875" style="1" customWidth="1"/>
    <col min="741" max="744" width="57" style="1" customWidth="1"/>
    <col min="745" max="745" width="25.85546875" style="1" bestFit="1" customWidth="1"/>
    <col min="746" max="746" width="25.140625" style="1" customWidth="1"/>
    <col min="747" max="747" width="33.28515625" style="1" customWidth="1"/>
    <col min="748" max="748" width="24.140625" style="1" customWidth="1"/>
    <col min="749" max="749" width="27.42578125" style="1" customWidth="1"/>
    <col min="750" max="991" width="11.42578125" style="1"/>
    <col min="992" max="993" width="9.7109375" style="1" customWidth="1"/>
    <col min="994" max="994" width="61" style="1" customWidth="1"/>
    <col min="995" max="995" width="18.7109375" style="1" customWidth="1"/>
    <col min="996" max="996" width="17.85546875" style="1" customWidth="1"/>
    <col min="997" max="1000" width="57" style="1" customWidth="1"/>
    <col min="1001" max="1001" width="25.85546875" style="1" bestFit="1" customWidth="1"/>
    <col min="1002" max="1002" width="25.140625" style="1" customWidth="1"/>
    <col min="1003" max="1003" width="33.28515625" style="1" customWidth="1"/>
    <col min="1004" max="1004" width="24.140625" style="1" customWidth="1"/>
    <col min="1005" max="1005" width="27.42578125" style="1" customWidth="1"/>
    <col min="1006" max="1247" width="11.42578125" style="1"/>
    <col min="1248" max="1249" width="9.7109375" style="1" customWidth="1"/>
    <col min="1250" max="1250" width="61" style="1" customWidth="1"/>
    <col min="1251" max="1251" width="18.7109375" style="1" customWidth="1"/>
    <col min="1252" max="1252" width="17.85546875" style="1" customWidth="1"/>
    <col min="1253" max="1256" width="57" style="1" customWidth="1"/>
    <col min="1257" max="1257" width="25.85546875" style="1" bestFit="1" customWidth="1"/>
    <col min="1258" max="1258" width="25.140625" style="1" customWidth="1"/>
    <col min="1259" max="1259" width="33.28515625" style="1" customWidth="1"/>
    <col min="1260" max="1260" width="24.140625" style="1" customWidth="1"/>
    <col min="1261" max="1261" width="27.42578125" style="1" customWidth="1"/>
    <col min="1262" max="1503" width="11.42578125" style="1"/>
    <col min="1504" max="1505" width="9.7109375" style="1" customWidth="1"/>
    <col min="1506" max="1506" width="61" style="1" customWidth="1"/>
    <col min="1507" max="1507" width="18.7109375" style="1" customWidth="1"/>
    <col min="1508" max="1508" width="17.85546875" style="1" customWidth="1"/>
    <col min="1509" max="1512" width="57" style="1" customWidth="1"/>
    <col min="1513" max="1513" width="25.85546875" style="1" bestFit="1" customWidth="1"/>
    <col min="1514" max="1514" width="25.140625" style="1" customWidth="1"/>
    <col min="1515" max="1515" width="33.28515625" style="1" customWidth="1"/>
    <col min="1516" max="1516" width="24.140625" style="1" customWidth="1"/>
    <col min="1517" max="1517" width="27.42578125" style="1" customWidth="1"/>
    <col min="1518" max="1759" width="11.42578125" style="1"/>
    <col min="1760" max="1761" width="9.7109375" style="1" customWidth="1"/>
    <col min="1762" max="1762" width="61" style="1" customWidth="1"/>
    <col min="1763" max="1763" width="18.7109375" style="1" customWidth="1"/>
    <col min="1764" max="1764" width="17.85546875" style="1" customWidth="1"/>
    <col min="1765" max="1768" width="57" style="1" customWidth="1"/>
    <col min="1769" max="1769" width="25.85546875" style="1" bestFit="1" customWidth="1"/>
    <col min="1770" max="1770" width="25.140625" style="1" customWidth="1"/>
    <col min="1771" max="1771" width="33.28515625" style="1" customWidth="1"/>
    <col min="1772" max="1772" width="24.140625" style="1" customWidth="1"/>
    <col min="1773" max="1773" width="27.42578125" style="1" customWidth="1"/>
    <col min="1774" max="2015" width="11.42578125" style="1"/>
    <col min="2016" max="2017" width="9.7109375" style="1" customWidth="1"/>
    <col min="2018" max="2018" width="61" style="1" customWidth="1"/>
    <col min="2019" max="2019" width="18.7109375" style="1" customWidth="1"/>
    <col min="2020" max="2020" width="17.85546875" style="1" customWidth="1"/>
    <col min="2021" max="2024" width="57" style="1" customWidth="1"/>
    <col min="2025" max="2025" width="25.85546875" style="1" bestFit="1" customWidth="1"/>
    <col min="2026" max="2026" width="25.140625" style="1" customWidth="1"/>
    <col min="2027" max="2027" width="33.28515625" style="1" customWidth="1"/>
    <col min="2028" max="2028" width="24.140625" style="1" customWidth="1"/>
    <col min="2029" max="2029" width="27.42578125" style="1" customWidth="1"/>
    <col min="2030" max="2271" width="11.42578125" style="1"/>
    <col min="2272" max="2273" width="9.7109375" style="1" customWidth="1"/>
    <col min="2274" max="2274" width="61" style="1" customWidth="1"/>
    <col min="2275" max="2275" width="18.7109375" style="1" customWidth="1"/>
    <col min="2276" max="2276" width="17.85546875" style="1" customWidth="1"/>
    <col min="2277" max="2280" width="57" style="1" customWidth="1"/>
    <col min="2281" max="2281" width="25.85546875" style="1" bestFit="1" customWidth="1"/>
    <col min="2282" max="2282" width="25.140625" style="1" customWidth="1"/>
    <col min="2283" max="2283" width="33.28515625" style="1" customWidth="1"/>
    <col min="2284" max="2284" width="24.140625" style="1" customWidth="1"/>
    <col min="2285" max="2285" width="27.42578125" style="1" customWidth="1"/>
    <col min="2286" max="2527" width="11.42578125" style="1"/>
    <col min="2528" max="2529" width="9.7109375" style="1" customWidth="1"/>
    <col min="2530" max="2530" width="61" style="1" customWidth="1"/>
    <col min="2531" max="2531" width="18.7109375" style="1" customWidth="1"/>
    <col min="2532" max="2532" width="17.85546875" style="1" customWidth="1"/>
    <col min="2533" max="2536" width="57" style="1" customWidth="1"/>
    <col min="2537" max="2537" width="25.85546875" style="1" bestFit="1" customWidth="1"/>
    <col min="2538" max="2538" width="25.140625" style="1" customWidth="1"/>
    <col min="2539" max="2539" width="33.28515625" style="1" customWidth="1"/>
    <col min="2540" max="2540" width="24.140625" style="1" customWidth="1"/>
    <col min="2541" max="2541" width="27.42578125" style="1" customWidth="1"/>
    <col min="2542" max="2783" width="11.42578125" style="1"/>
    <col min="2784" max="2785" width="9.7109375" style="1" customWidth="1"/>
    <col min="2786" max="2786" width="61" style="1" customWidth="1"/>
    <col min="2787" max="2787" width="18.7109375" style="1" customWidth="1"/>
    <col min="2788" max="2788" width="17.85546875" style="1" customWidth="1"/>
    <col min="2789" max="2792" width="57" style="1" customWidth="1"/>
    <col min="2793" max="2793" width="25.85546875" style="1" bestFit="1" customWidth="1"/>
    <col min="2794" max="2794" width="25.140625" style="1" customWidth="1"/>
    <col min="2795" max="2795" width="33.28515625" style="1" customWidth="1"/>
    <col min="2796" max="2796" width="24.140625" style="1" customWidth="1"/>
    <col min="2797" max="2797" width="27.42578125" style="1" customWidth="1"/>
    <col min="2798" max="3039" width="11.42578125" style="1"/>
    <col min="3040" max="3041" width="9.7109375" style="1" customWidth="1"/>
    <col min="3042" max="3042" width="61" style="1" customWidth="1"/>
    <col min="3043" max="3043" width="18.7109375" style="1" customWidth="1"/>
    <col min="3044" max="3044" width="17.85546875" style="1" customWidth="1"/>
    <col min="3045" max="3048" width="57" style="1" customWidth="1"/>
    <col min="3049" max="3049" width="25.85546875" style="1" bestFit="1" customWidth="1"/>
    <col min="3050" max="3050" width="25.140625" style="1" customWidth="1"/>
    <col min="3051" max="3051" width="33.28515625" style="1" customWidth="1"/>
    <col min="3052" max="3052" width="24.140625" style="1" customWidth="1"/>
    <col min="3053" max="3053" width="27.42578125" style="1" customWidth="1"/>
    <col min="3054" max="3295" width="11.42578125" style="1"/>
    <col min="3296" max="3297" width="9.7109375" style="1" customWidth="1"/>
    <col min="3298" max="3298" width="61" style="1" customWidth="1"/>
    <col min="3299" max="3299" width="18.7109375" style="1" customWidth="1"/>
    <col min="3300" max="3300" width="17.85546875" style="1" customWidth="1"/>
    <col min="3301" max="3304" width="57" style="1" customWidth="1"/>
    <col min="3305" max="3305" width="25.85546875" style="1" bestFit="1" customWidth="1"/>
    <col min="3306" max="3306" width="25.140625" style="1" customWidth="1"/>
    <col min="3307" max="3307" width="33.28515625" style="1" customWidth="1"/>
    <col min="3308" max="3308" width="24.140625" style="1" customWidth="1"/>
    <col min="3309" max="3309" width="27.42578125" style="1" customWidth="1"/>
    <col min="3310" max="3551" width="11.42578125" style="1"/>
    <col min="3552" max="3553" width="9.7109375" style="1" customWidth="1"/>
    <col min="3554" max="3554" width="61" style="1" customWidth="1"/>
    <col min="3555" max="3555" width="18.7109375" style="1" customWidth="1"/>
    <col min="3556" max="3556" width="17.85546875" style="1" customWidth="1"/>
    <col min="3557" max="3560" width="57" style="1" customWidth="1"/>
    <col min="3561" max="3561" width="25.85546875" style="1" bestFit="1" customWidth="1"/>
    <col min="3562" max="3562" width="25.140625" style="1" customWidth="1"/>
    <col min="3563" max="3563" width="33.28515625" style="1" customWidth="1"/>
    <col min="3564" max="3564" width="24.140625" style="1" customWidth="1"/>
    <col min="3565" max="3565" width="27.42578125" style="1" customWidth="1"/>
    <col min="3566" max="3807" width="11.42578125" style="1"/>
    <col min="3808" max="3809" width="9.7109375" style="1" customWidth="1"/>
    <col min="3810" max="3810" width="61" style="1" customWidth="1"/>
    <col min="3811" max="3811" width="18.7109375" style="1" customWidth="1"/>
    <col min="3812" max="3812" width="17.85546875" style="1" customWidth="1"/>
    <col min="3813" max="3816" width="57" style="1" customWidth="1"/>
    <col min="3817" max="3817" width="25.85546875" style="1" bestFit="1" customWidth="1"/>
    <col min="3818" max="3818" width="25.140625" style="1" customWidth="1"/>
    <col min="3819" max="3819" width="33.28515625" style="1" customWidth="1"/>
    <col min="3820" max="3820" width="24.140625" style="1" customWidth="1"/>
    <col min="3821" max="3821" width="27.42578125" style="1" customWidth="1"/>
    <col min="3822" max="4063" width="11.42578125" style="1"/>
    <col min="4064" max="4065" width="9.7109375" style="1" customWidth="1"/>
    <col min="4066" max="4066" width="61" style="1" customWidth="1"/>
    <col min="4067" max="4067" width="18.7109375" style="1" customWidth="1"/>
    <col min="4068" max="4068" width="17.85546875" style="1" customWidth="1"/>
    <col min="4069" max="4072" width="57" style="1" customWidth="1"/>
    <col min="4073" max="4073" width="25.85546875" style="1" bestFit="1" customWidth="1"/>
    <col min="4074" max="4074" width="25.140625" style="1" customWidth="1"/>
    <col min="4075" max="4075" width="33.28515625" style="1" customWidth="1"/>
    <col min="4076" max="4076" width="24.140625" style="1" customWidth="1"/>
    <col min="4077" max="4077" width="27.42578125" style="1" customWidth="1"/>
    <col min="4078" max="4319" width="11.42578125" style="1"/>
    <col min="4320" max="4321" width="9.7109375" style="1" customWidth="1"/>
    <col min="4322" max="4322" width="61" style="1" customWidth="1"/>
    <col min="4323" max="4323" width="18.7109375" style="1" customWidth="1"/>
    <col min="4324" max="4324" width="17.85546875" style="1" customWidth="1"/>
    <col min="4325" max="4328" width="57" style="1" customWidth="1"/>
    <col min="4329" max="4329" width="25.85546875" style="1" bestFit="1" customWidth="1"/>
    <col min="4330" max="4330" width="25.140625" style="1" customWidth="1"/>
    <col min="4331" max="4331" width="33.28515625" style="1" customWidth="1"/>
    <col min="4332" max="4332" width="24.140625" style="1" customWidth="1"/>
    <col min="4333" max="4333" width="27.42578125" style="1" customWidth="1"/>
    <col min="4334" max="4575" width="11.42578125" style="1"/>
    <col min="4576" max="4577" width="9.7109375" style="1" customWidth="1"/>
    <col min="4578" max="4578" width="61" style="1" customWidth="1"/>
    <col min="4579" max="4579" width="18.7109375" style="1" customWidth="1"/>
    <col min="4580" max="4580" width="17.85546875" style="1" customWidth="1"/>
    <col min="4581" max="4584" width="57" style="1" customWidth="1"/>
    <col min="4585" max="4585" width="25.85546875" style="1" bestFit="1" customWidth="1"/>
    <col min="4586" max="4586" width="25.140625" style="1" customWidth="1"/>
    <col min="4587" max="4587" width="33.28515625" style="1" customWidth="1"/>
    <col min="4588" max="4588" width="24.140625" style="1" customWidth="1"/>
    <col min="4589" max="4589" width="27.42578125" style="1" customWidth="1"/>
    <col min="4590" max="4831" width="11.42578125" style="1"/>
    <col min="4832" max="4833" width="9.7109375" style="1" customWidth="1"/>
    <col min="4834" max="4834" width="61" style="1" customWidth="1"/>
    <col min="4835" max="4835" width="18.7109375" style="1" customWidth="1"/>
    <col min="4836" max="4836" width="17.85546875" style="1" customWidth="1"/>
    <col min="4837" max="4840" width="57" style="1" customWidth="1"/>
    <col min="4841" max="4841" width="25.85546875" style="1" bestFit="1" customWidth="1"/>
    <col min="4842" max="4842" width="25.140625" style="1" customWidth="1"/>
    <col min="4843" max="4843" width="33.28515625" style="1" customWidth="1"/>
    <col min="4844" max="4844" width="24.140625" style="1" customWidth="1"/>
    <col min="4845" max="4845" width="27.42578125" style="1" customWidth="1"/>
    <col min="4846" max="5087" width="11.42578125" style="1"/>
    <col min="5088" max="5089" width="9.7109375" style="1" customWidth="1"/>
    <col min="5090" max="5090" width="61" style="1" customWidth="1"/>
    <col min="5091" max="5091" width="18.7109375" style="1" customWidth="1"/>
    <col min="5092" max="5092" width="17.85546875" style="1" customWidth="1"/>
    <col min="5093" max="5096" width="57" style="1" customWidth="1"/>
    <col min="5097" max="5097" width="25.85546875" style="1" bestFit="1" customWidth="1"/>
    <col min="5098" max="5098" width="25.140625" style="1" customWidth="1"/>
    <col min="5099" max="5099" width="33.28515625" style="1" customWidth="1"/>
    <col min="5100" max="5100" width="24.140625" style="1" customWidth="1"/>
    <col min="5101" max="5101" width="27.42578125" style="1" customWidth="1"/>
    <col min="5102" max="5343" width="11.42578125" style="1"/>
    <col min="5344" max="5345" width="9.7109375" style="1" customWidth="1"/>
    <col min="5346" max="5346" width="61" style="1" customWidth="1"/>
    <col min="5347" max="5347" width="18.7109375" style="1" customWidth="1"/>
    <col min="5348" max="5348" width="17.85546875" style="1" customWidth="1"/>
    <col min="5349" max="5352" width="57" style="1" customWidth="1"/>
    <col min="5353" max="5353" width="25.85546875" style="1" bestFit="1" customWidth="1"/>
    <col min="5354" max="5354" width="25.140625" style="1" customWidth="1"/>
    <col min="5355" max="5355" width="33.28515625" style="1" customWidth="1"/>
    <col min="5356" max="5356" width="24.140625" style="1" customWidth="1"/>
    <col min="5357" max="5357" width="27.42578125" style="1" customWidth="1"/>
    <col min="5358" max="5599" width="11.42578125" style="1"/>
    <col min="5600" max="5601" width="9.7109375" style="1" customWidth="1"/>
    <col min="5602" max="5602" width="61" style="1" customWidth="1"/>
    <col min="5603" max="5603" width="18.7109375" style="1" customWidth="1"/>
    <col min="5604" max="5604" width="17.85546875" style="1" customWidth="1"/>
    <col min="5605" max="5608" width="57" style="1" customWidth="1"/>
    <col min="5609" max="5609" width="25.85546875" style="1" bestFit="1" customWidth="1"/>
    <col min="5610" max="5610" width="25.140625" style="1" customWidth="1"/>
    <col min="5611" max="5611" width="33.28515625" style="1" customWidth="1"/>
    <col min="5612" max="5612" width="24.140625" style="1" customWidth="1"/>
    <col min="5613" max="5613" width="27.42578125" style="1" customWidth="1"/>
    <col min="5614" max="5855" width="11.42578125" style="1"/>
    <col min="5856" max="5857" width="9.7109375" style="1" customWidth="1"/>
    <col min="5858" max="5858" width="61" style="1" customWidth="1"/>
    <col min="5859" max="5859" width="18.7109375" style="1" customWidth="1"/>
    <col min="5860" max="5860" width="17.85546875" style="1" customWidth="1"/>
    <col min="5861" max="5864" width="57" style="1" customWidth="1"/>
    <col min="5865" max="5865" width="25.85546875" style="1" bestFit="1" customWidth="1"/>
    <col min="5866" max="5866" width="25.140625" style="1" customWidth="1"/>
    <col min="5867" max="5867" width="33.28515625" style="1" customWidth="1"/>
    <col min="5868" max="5868" width="24.140625" style="1" customWidth="1"/>
    <col min="5869" max="5869" width="27.42578125" style="1" customWidth="1"/>
    <col min="5870" max="6111" width="11.42578125" style="1"/>
    <col min="6112" max="6113" width="9.7109375" style="1" customWidth="1"/>
    <col min="6114" max="6114" width="61" style="1" customWidth="1"/>
    <col min="6115" max="6115" width="18.7109375" style="1" customWidth="1"/>
    <col min="6116" max="6116" width="17.85546875" style="1" customWidth="1"/>
    <col min="6117" max="6120" width="57" style="1" customWidth="1"/>
    <col min="6121" max="6121" width="25.85546875" style="1" bestFit="1" customWidth="1"/>
    <col min="6122" max="6122" width="25.140625" style="1" customWidth="1"/>
    <col min="6123" max="6123" width="33.28515625" style="1" customWidth="1"/>
    <col min="6124" max="6124" width="24.140625" style="1" customWidth="1"/>
    <col min="6125" max="6125" width="27.42578125" style="1" customWidth="1"/>
    <col min="6126" max="6367" width="11.42578125" style="1"/>
    <col min="6368" max="6369" width="9.7109375" style="1" customWidth="1"/>
    <col min="6370" max="6370" width="61" style="1" customWidth="1"/>
    <col min="6371" max="6371" width="18.7109375" style="1" customWidth="1"/>
    <col min="6372" max="6372" width="17.85546875" style="1" customWidth="1"/>
    <col min="6373" max="6376" width="57" style="1" customWidth="1"/>
    <col min="6377" max="6377" width="25.85546875" style="1" bestFit="1" customWidth="1"/>
    <col min="6378" max="6378" width="25.140625" style="1" customWidth="1"/>
    <col min="6379" max="6379" width="33.28515625" style="1" customWidth="1"/>
    <col min="6380" max="6380" width="24.140625" style="1" customWidth="1"/>
    <col min="6381" max="6381" width="27.42578125" style="1" customWidth="1"/>
    <col min="6382" max="6623" width="11.42578125" style="1"/>
    <col min="6624" max="6625" width="9.7109375" style="1" customWidth="1"/>
    <col min="6626" max="6626" width="61" style="1" customWidth="1"/>
    <col min="6627" max="6627" width="18.7109375" style="1" customWidth="1"/>
    <col min="6628" max="6628" width="17.85546875" style="1" customWidth="1"/>
    <col min="6629" max="6632" width="57" style="1" customWidth="1"/>
    <col min="6633" max="6633" width="25.85546875" style="1" bestFit="1" customWidth="1"/>
    <col min="6634" max="6634" width="25.140625" style="1" customWidth="1"/>
    <col min="6635" max="6635" width="33.28515625" style="1" customWidth="1"/>
    <col min="6636" max="6636" width="24.140625" style="1" customWidth="1"/>
    <col min="6637" max="6637" width="27.42578125" style="1" customWidth="1"/>
    <col min="6638" max="6879" width="11.42578125" style="1"/>
    <col min="6880" max="6881" width="9.7109375" style="1" customWidth="1"/>
    <col min="6882" max="6882" width="61" style="1" customWidth="1"/>
    <col min="6883" max="6883" width="18.7109375" style="1" customWidth="1"/>
    <col min="6884" max="6884" width="17.85546875" style="1" customWidth="1"/>
    <col min="6885" max="6888" width="57" style="1" customWidth="1"/>
    <col min="6889" max="6889" width="25.85546875" style="1" bestFit="1" customWidth="1"/>
    <col min="6890" max="6890" width="25.140625" style="1" customWidth="1"/>
    <col min="6891" max="6891" width="33.28515625" style="1" customWidth="1"/>
    <col min="6892" max="6892" width="24.140625" style="1" customWidth="1"/>
    <col min="6893" max="6893" width="27.42578125" style="1" customWidth="1"/>
    <col min="6894" max="7135" width="11.42578125" style="1"/>
    <col min="7136" max="7137" width="9.7109375" style="1" customWidth="1"/>
    <col min="7138" max="7138" width="61" style="1" customWidth="1"/>
    <col min="7139" max="7139" width="18.7109375" style="1" customWidth="1"/>
    <col min="7140" max="7140" width="17.85546875" style="1" customWidth="1"/>
    <col min="7141" max="7144" width="57" style="1" customWidth="1"/>
    <col min="7145" max="7145" width="25.85546875" style="1" bestFit="1" customWidth="1"/>
    <col min="7146" max="7146" width="25.140625" style="1" customWidth="1"/>
    <col min="7147" max="7147" width="33.28515625" style="1" customWidth="1"/>
    <col min="7148" max="7148" width="24.140625" style="1" customWidth="1"/>
    <col min="7149" max="7149" width="27.42578125" style="1" customWidth="1"/>
    <col min="7150" max="7391" width="11.42578125" style="1"/>
    <col min="7392" max="7393" width="9.7109375" style="1" customWidth="1"/>
    <col min="7394" max="7394" width="61" style="1" customWidth="1"/>
    <col min="7395" max="7395" width="18.7109375" style="1" customWidth="1"/>
    <col min="7396" max="7396" width="17.85546875" style="1" customWidth="1"/>
    <col min="7397" max="7400" width="57" style="1" customWidth="1"/>
    <col min="7401" max="7401" width="25.85546875" style="1" bestFit="1" customWidth="1"/>
    <col min="7402" max="7402" width="25.140625" style="1" customWidth="1"/>
    <col min="7403" max="7403" width="33.28515625" style="1" customWidth="1"/>
    <col min="7404" max="7404" width="24.140625" style="1" customWidth="1"/>
    <col min="7405" max="7405" width="27.42578125" style="1" customWidth="1"/>
    <col min="7406" max="7647" width="11.42578125" style="1"/>
    <col min="7648" max="7649" width="9.7109375" style="1" customWidth="1"/>
    <col min="7650" max="7650" width="61" style="1" customWidth="1"/>
    <col min="7651" max="7651" width="18.7109375" style="1" customWidth="1"/>
    <col min="7652" max="7652" width="17.85546875" style="1" customWidth="1"/>
    <col min="7653" max="7656" width="57" style="1" customWidth="1"/>
    <col min="7657" max="7657" width="25.85546875" style="1" bestFit="1" customWidth="1"/>
    <col min="7658" max="7658" width="25.140625" style="1" customWidth="1"/>
    <col min="7659" max="7659" width="33.28515625" style="1" customWidth="1"/>
    <col min="7660" max="7660" width="24.140625" style="1" customWidth="1"/>
    <col min="7661" max="7661" width="27.42578125" style="1" customWidth="1"/>
    <col min="7662" max="7903" width="11.42578125" style="1"/>
    <col min="7904" max="7905" width="9.7109375" style="1" customWidth="1"/>
    <col min="7906" max="7906" width="61" style="1" customWidth="1"/>
    <col min="7907" max="7907" width="18.7109375" style="1" customWidth="1"/>
    <col min="7908" max="7908" width="17.85546875" style="1" customWidth="1"/>
    <col min="7909" max="7912" width="57" style="1" customWidth="1"/>
    <col min="7913" max="7913" width="25.85546875" style="1" bestFit="1" customWidth="1"/>
    <col min="7914" max="7914" width="25.140625" style="1" customWidth="1"/>
    <col min="7915" max="7915" width="33.28515625" style="1" customWidth="1"/>
    <col min="7916" max="7916" width="24.140625" style="1" customWidth="1"/>
    <col min="7917" max="7917" width="27.42578125" style="1" customWidth="1"/>
    <col min="7918" max="8159" width="11.42578125" style="1"/>
    <col min="8160" max="8161" width="9.7109375" style="1" customWidth="1"/>
    <col min="8162" max="8162" width="61" style="1" customWidth="1"/>
    <col min="8163" max="8163" width="18.7109375" style="1" customWidth="1"/>
    <col min="8164" max="8164" width="17.85546875" style="1" customWidth="1"/>
    <col min="8165" max="8168" width="57" style="1" customWidth="1"/>
    <col min="8169" max="8169" width="25.85546875" style="1" bestFit="1" customWidth="1"/>
    <col min="8170" max="8170" width="25.140625" style="1" customWidth="1"/>
    <col min="8171" max="8171" width="33.28515625" style="1" customWidth="1"/>
    <col min="8172" max="8172" width="24.140625" style="1" customWidth="1"/>
    <col min="8173" max="8173" width="27.42578125" style="1" customWidth="1"/>
    <col min="8174" max="8415" width="11.42578125" style="1"/>
    <col min="8416" max="8417" width="9.7109375" style="1" customWidth="1"/>
    <col min="8418" max="8418" width="61" style="1" customWidth="1"/>
    <col min="8419" max="8419" width="18.7109375" style="1" customWidth="1"/>
    <col min="8420" max="8420" width="17.85546875" style="1" customWidth="1"/>
    <col min="8421" max="8424" width="57" style="1" customWidth="1"/>
    <col min="8425" max="8425" width="25.85546875" style="1" bestFit="1" customWidth="1"/>
    <col min="8426" max="8426" width="25.140625" style="1" customWidth="1"/>
    <col min="8427" max="8427" width="33.28515625" style="1" customWidth="1"/>
    <col min="8428" max="8428" width="24.140625" style="1" customWidth="1"/>
    <col min="8429" max="8429" width="27.42578125" style="1" customWidth="1"/>
    <col min="8430" max="8671" width="11.42578125" style="1"/>
    <col min="8672" max="8673" width="9.7109375" style="1" customWidth="1"/>
    <col min="8674" max="8674" width="61" style="1" customWidth="1"/>
    <col min="8675" max="8675" width="18.7109375" style="1" customWidth="1"/>
    <col min="8676" max="8676" width="17.85546875" style="1" customWidth="1"/>
    <col min="8677" max="8680" width="57" style="1" customWidth="1"/>
    <col min="8681" max="8681" width="25.85546875" style="1" bestFit="1" customWidth="1"/>
    <col min="8682" max="8682" width="25.140625" style="1" customWidth="1"/>
    <col min="8683" max="8683" width="33.28515625" style="1" customWidth="1"/>
    <col min="8684" max="8684" width="24.140625" style="1" customWidth="1"/>
    <col min="8685" max="8685" width="27.42578125" style="1" customWidth="1"/>
    <col min="8686" max="8927" width="11.42578125" style="1"/>
    <col min="8928" max="8929" width="9.7109375" style="1" customWidth="1"/>
    <col min="8930" max="8930" width="61" style="1" customWidth="1"/>
    <col min="8931" max="8931" width="18.7109375" style="1" customWidth="1"/>
    <col min="8932" max="8932" width="17.85546875" style="1" customWidth="1"/>
    <col min="8933" max="8936" width="57" style="1" customWidth="1"/>
    <col min="8937" max="8937" width="25.85546875" style="1" bestFit="1" customWidth="1"/>
    <col min="8938" max="8938" width="25.140625" style="1" customWidth="1"/>
    <col min="8939" max="8939" width="33.28515625" style="1" customWidth="1"/>
    <col min="8940" max="8940" width="24.140625" style="1" customWidth="1"/>
    <col min="8941" max="8941" width="27.42578125" style="1" customWidth="1"/>
    <col min="8942" max="9183" width="11.42578125" style="1"/>
    <col min="9184" max="9185" width="9.7109375" style="1" customWidth="1"/>
    <col min="9186" max="9186" width="61" style="1" customWidth="1"/>
    <col min="9187" max="9187" width="18.7109375" style="1" customWidth="1"/>
    <col min="9188" max="9188" width="17.85546875" style="1" customWidth="1"/>
    <col min="9189" max="9192" width="57" style="1" customWidth="1"/>
    <col min="9193" max="9193" width="25.85546875" style="1" bestFit="1" customWidth="1"/>
    <col min="9194" max="9194" width="25.140625" style="1" customWidth="1"/>
    <col min="9195" max="9195" width="33.28515625" style="1" customWidth="1"/>
    <col min="9196" max="9196" width="24.140625" style="1" customWidth="1"/>
    <col min="9197" max="9197" width="27.42578125" style="1" customWidth="1"/>
    <col min="9198" max="9439" width="11.42578125" style="1"/>
    <col min="9440" max="9441" width="9.7109375" style="1" customWidth="1"/>
    <col min="9442" max="9442" width="61" style="1" customWidth="1"/>
    <col min="9443" max="9443" width="18.7109375" style="1" customWidth="1"/>
    <col min="9444" max="9444" width="17.85546875" style="1" customWidth="1"/>
    <col min="9445" max="9448" width="57" style="1" customWidth="1"/>
    <col min="9449" max="9449" width="25.85546875" style="1" bestFit="1" customWidth="1"/>
    <col min="9450" max="9450" width="25.140625" style="1" customWidth="1"/>
    <col min="9451" max="9451" width="33.28515625" style="1" customWidth="1"/>
    <col min="9452" max="9452" width="24.140625" style="1" customWidth="1"/>
    <col min="9453" max="9453" width="27.42578125" style="1" customWidth="1"/>
    <col min="9454" max="9695" width="11.42578125" style="1"/>
    <col min="9696" max="9697" width="9.7109375" style="1" customWidth="1"/>
    <col min="9698" max="9698" width="61" style="1" customWidth="1"/>
    <col min="9699" max="9699" width="18.7109375" style="1" customWidth="1"/>
    <col min="9700" max="9700" width="17.85546875" style="1" customWidth="1"/>
    <col min="9701" max="9704" width="57" style="1" customWidth="1"/>
    <col min="9705" max="9705" width="25.85546875" style="1" bestFit="1" customWidth="1"/>
    <col min="9706" max="9706" width="25.140625" style="1" customWidth="1"/>
    <col min="9707" max="9707" width="33.28515625" style="1" customWidth="1"/>
    <col min="9708" max="9708" width="24.140625" style="1" customWidth="1"/>
    <col min="9709" max="9709" width="27.42578125" style="1" customWidth="1"/>
    <col min="9710" max="9951" width="11.42578125" style="1"/>
    <col min="9952" max="9953" width="9.7109375" style="1" customWidth="1"/>
    <col min="9954" max="9954" width="61" style="1" customWidth="1"/>
    <col min="9955" max="9955" width="18.7109375" style="1" customWidth="1"/>
    <col min="9956" max="9956" width="17.85546875" style="1" customWidth="1"/>
    <col min="9957" max="9960" width="57" style="1" customWidth="1"/>
    <col min="9961" max="9961" width="25.85546875" style="1" bestFit="1" customWidth="1"/>
    <col min="9962" max="9962" width="25.140625" style="1" customWidth="1"/>
    <col min="9963" max="9963" width="33.28515625" style="1" customWidth="1"/>
    <col min="9964" max="9964" width="24.140625" style="1" customWidth="1"/>
    <col min="9965" max="9965" width="27.42578125" style="1" customWidth="1"/>
    <col min="9966" max="10207" width="11.42578125" style="1"/>
    <col min="10208" max="10209" width="9.7109375" style="1" customWidth="1"/>
    <col min="10210" max="10210" width="61" style="1" customWidth="1"/>
    <col min="10211" max="10211" width="18.7109375" style="1" customWidth="1"/>
    <col min="10212" max="10212" width="17.85546875" style="1" customWidth="1"/>
    <col min="10213" max="10216" width="57" style="1" customWidth="1"/>
    <col min="10217" max="10217" width="25.85546875" style="1" bestFit="1" customWidth="1"/>
    <col min="10218" max="10218" width="25.140625" style="1" customWidth="1"/>
    <col min="10219" max="10219" width="33.28515625" style="1" customWidth="1"/>
    <col min="10220" max="10220" width="24.140625" style="1" customWidth="1"/>
    <col min="10221" max="10221" width="27.42578125" style="1" customWidth="1"/>
    <col min="10222" max="10463" width="11.42578125" style="1"/>
    <col min="10464" max="10465" width="9.7109375" style="1" customWidth="1"/>
    <col min="10466" max="10466" width="61" style="1" customWidth="1"/>
    <col min="10467" max="10467" width="18.7109375" style="1" customWidth="1"/>
    <col min="10468" max="10468" width="17.85546875" style="1" customWidth="1"/>
    <col min="10469" max="10472" width="57" style="1" customWidth="1"/>
    <col min="10473" max="10473" width="25.85546875" style="1" bestFit="1" customWidth="1"/>
    <col min="10474" max="10474" width="25.140625" style="1" customWidth="1"/>
    <col min="10475" max="10475" width="33.28515625" style="1" customWidth="1"/>
    <col min="10476" max="10476" width="24.140625" style="1" customWidth="1"/>
    <col min="10477" max="10477" width="27.42578125" style="1" customWidth="1"/>
    <col min="10478" max="10719" width="11.42578125" style="1"/>
    <col min="10720" max="10721" width="9.7109375" style="1" customWidth="1"/>
    <col min="10722" max="10722" width="61" style="1" customWidth="1"/>
    <col min="10723" max="10723" width="18.7109375" style="1" customWidth="1"/>
    <col min="10724" max="10724" width="17.85546875" style="1" customWidth="1"/>
    <col min="10725" max="10728" width="57" style="1" customWidth="1"/>
    <col min="10729" max="10729" width="25.85546875" style="1" bestFit="1" customWidth="1"/>
    <col min="10730" max="10730" width="25.140625" style="1" customWidth="1"/>
    <col min="10731" max="10731" width="33.28515625" style="1" customWidth="1"/>
    <col min="10732" max="10732" width="24.140625" style="1" customWidth="1"/>
    <col min="10733" max="10733" width="27.42578125" style="1" customWidth="1"/>
    <col min="10734" max="10975" width="11.42578125" style="1"/>
    <col min="10976" max="10977" width="9.7109375" style="1" customWidth="1"/>
    <col min="10978" max="10978" width="61" style="1" customWidth="1"/>
    <col min="10979" max="10979" width="18.7109375" style="1" customWidth="1"/>
    <col min="10980" max="10980" width="17.85546875" style="1" customWidth="1"/>
    <col min="10981" max="10984" width="57" style="1" customWidth="1"/>
    <col min="10985" max="10985" width="25.85546875" style="1" bestFit="1" customWidth="1"/>
    <col min="10986" max="10986" width="25.140625" style="1" customWidth="1"/>
    <col min="10987" max="10987" width="33.28515625" style="1" customWidth="1"/>
    <col min="10988" max="10988" width="24.140625" style="1" customWidth="1"/>
    <col min="10989" max="10989" width="27.42578125" style="1" customWidth="1"/>
    <col min="10990" max="11231" width="11.42578125" style="1"/>
    <col min="11232" max="11233" width="9.7109375" style="1" customWidth="1"/>
    <col min="11234" max="11234" width="61" style="1" customWidth="1"/>
    <col min="11235" max="11235" width="18.7109375" style="1" customWidth="1"/>
    <col min="11236" max="11236" width="17.85546875" style="1" customWidth="1"/>
    <col min="11237" max="11240" width="57" style="1" customWidth="1"/>
    <col min="11241" max="11241" width="25.85546875" style="1" bestFit="1" customWidth="1"/>
    <col min="11242" max="11242" width="25.140625" style="1" customWidth="1"/>
    <col min="11243" max="11243" width="33.28515625" style="1" customWidth="1"/>
    <col min="11244" max="11244" width="24.140625" style="1" customWidth="1"/>
    <col min="11245" max="11245" width="27.42578125" style="1" customWidth="1"/>
    <col min="11246" max="11487" width="11.42578125" style="1"/>
    <col min="11488" max="11489" width="9.7109375" style="1" customWidth="1"/>
    <col min="11490" max="11490" width="61" style="1" customWidth="1"/>
    <col min="11491" max="11491" width="18.7109375" style="1" customWidth="1"/>
    <col min="11492" max="11492" width="17.85546875" style="1" customWidth="1"/>
    <col min="11493" max="11496" width="57" style="1" customWidth="1"/>
    <col min="11497" max="11497" width="25.85546875" style="1" bestFit="1" customWidth="1"/>
    <col min="11498" max="11498" width="25.140625" style="1" customWidth="1"/>
    <col min="11499" max="11499" width="33.28515625" style="1" customWidth="1"/>
    <col min="11500" max="11500" width="24.140625" style="1" customWidth="1"/>
    <col min="11501" max="11501" width="27.42578125" style="1" customWidth="1"/>
    <col min="11502" max="11743" width="11.42578125" style="1"/>
    <col min="11744" max="11745" width="9.7109375" style="1" customWidth="1"/>
    <col min="11746" max="11746" width="61" style="1" customWidth="1"/>
    <col min="11747" max="11747" width="18.7109375" style="1" customWidth="1"/>
    <col min="11748" max="11748" width="17.85546875" style="1" customWidth="1"/>
    <col min="11749" max="11752" width="57" style="1" customWidth="1"/>
    <col min="11753" max="11753" width="25.85546875" style="1" bestFit="1" customWidth="1"/>
    <col min="11754" max="11754" width="25.140625" style="1" customWidth="1"/>
    <col min="11755" max="11755" width="33.28515625" style="1" customWidth="1"/>
    <col min="11756" max="11756" width="24.140625" style="1" customWidth="1"/>
    <col min="11757" max="11757" width="27.42578125" style="1" customWidth="1"/>
    <col min="11758" max="11999" width="11.42578125" style="1"/>
    <col min="12000" max="12001" width="9.7109375" style="1" customWidth="1"/>
    <col min="12002" max="12002" width="61" style="1" customWidth="1"/>
    <col min="12003" max="12003" width="18.7109375" style="1" customWidth="1"/>
    <col min="12004" max="12004" width="17.85546875" style="1" customWidth="1"/>
    <col min="12005" max="12008" width="57" style="1" customWidth="1"/>
    <col min="12009" max="12009" width="25.85546875" style="1" bestFit="1" customWidth="1"/>
    <col min="12010" max="12010" width="25.140625" style="1" customWidth="1"/>
    <col min="12011" max="12011" width="33.28515625" style="1" customWidth="1"/>
    <col min="12012" max="12012" width="24.140625" style="1" customWidth="1"/>
    <col min="12013" max="12013" width="27.42578125" style="1" customWidth="1"/>
    <col min="12014" max="12255" width="11.42578125" style="1"/>
    <col min="12256" max="12257" width="9.7109375" style="1" customWidth="1"/>
    <col min="12258" max="12258" width="61" style="1" customWidth="1"/>
    <col min="12259" max="12259" width="18.7109375" style="1" customWidth="1"/>
    <col min="12260" max="12260" width="17.85546875" style="1" customWidth="1"/>
    <col min="12261" max="12264" width="57" style="1" customWidth="1"/>
    <col min="12265" max="12265" width="25.85546875" style="1" bestFit="1" customWidth="1"/>
    <col min="12266" max="12266" width="25.140625" style="1" customWidth="1"/>
    <col min="12267" max="12267" width="33.28515625" style="1" customWidth="1"/>
    <col min="12268" max="12268" width="24.140625" style="1" customWidth="1"/>
    <col min="12269" max="12269" width="27.42578125" style="1" customWidth="1"/>
    <col min="12270" max="12511" width="11.42578125" style="1"/>
    <col min="12512" max="12513" width="9.7109375" style="1" customWidth="1"/>
    <col min="12514" max="12514" width="61" style="1" customWidth="1"/>
    <col min="12515" max="12515" width="18.7109375" style="1" customWidth="1"/>
    <col min="12516" max="12516" width="17.85546875" style="1" customWidth="1"/>
    <col min="12517" max="12520" width="57" style="1" customWidth="1"/>
    <col min="12521" max="12521" width="25.85546875" style="1" bestFit="1" customWidth="1"/>
    <col min="12522" max="12522" width="25.140625" style="1" customWidth="1"/>
    <col min="12523" max="12523" width="33.28515625" style="1" customWidth="1"/>
    <col min="12524" max="12524" width="24.140625" style="1" customWidth="1"/>
    <col min="12525" max="12525" width="27.42578125" style="1" customWidth="1"/>
    <col min="12526" max="12767" width="11.42578125" style="1"/>
    <col min="12768" max="12769" width="9.7109375" style="1" customWidth="1"/>
    <col min="12770" max="12770" width="61" style="1" customWidth="1"/>
    <col min="12771" max="12771" width="18.7109375" style="1" customWidth="1"/>
    <col min="12772" max="12772" width="17.85546875" style="1" customWidth="1"/>
    <col min="12773" max="12776" width="57" style="1" customWidth="1"/>
    <col min="12777" max="12777" width="25.85546875" style="1" bestFit="1" customWidth="1"/>
    <col min="12778" max="12778" width="25.140625" style="1" customWidth="1"/>
    <col min="12779" max="12779" width="33.28515625" style="1" customWidth="1"/>
    <col min="12780" max="12780" width="24.140625" style="1" customWidth="1"/>
    <col min="12781" max="12781" width="27.42578125" style="1" customWidth="1"/>
    <col min="12782" max="13023" width="11.42578125" style="1"/>
    <col min="13024" max="13025" width="9.7109375" style="1" customWidth="1"/>
    <col min="13026" max="13026" width="61" style="1" customWidth="1"/>
    <col min="13027" max="13027" width="18.7109375" style="1" customWidth="1"/>
    <col min="13028" max="13028" width="17.85546875" style="1" customWidth="1"/>
    <col min="13029" max="13032" width="57" style="1" customWidth="1"/>
    <col min="13033" max="13033" width="25.85546875" style="1" bestFit="1" customWidth="1"/>
    <col min="13034" max="13034" width="25.140625" style="1" customWidth="1"/>
    <col min="13035" max="13035" width="33.28515625" style="1" customWidth="1"/>
    <col min="13036" max="13036" width="24.140625" style="1" customWidth="1"/>
    <col min="13037" max="13037" width="27.42578125" style="1" customWidth="1"/>
    <col min="13038" max="13279" width="11.42578125" style="1"/>
    <col min="13280" max="13281" width="9.7109375" style="1" customWidth="1"/>
    <col min="13282" max="13282" width="61" style="1" customWidth="1"/>
    <col min="13283" max="13283" width="18.7109375" style="1" customWidth="1"/>
    <col min="13284" max="13284" width="17.85546875" style="1" customWidth="1"/>
    <col min="13285" max="13288" width="57" style="1" customWidth="1"/>
    <col min="13289" max="13289" width="25.85546875" style="1" bestFit="1" customWidth="1"/>
    <col min="13290" max="13290" width="25.140625" style="1" customWidth="1"/>
    <col min="13291" max="13291" width="33.28515625" style="1" customWidth="1"/>
    <col min="13292" max="13292" width="24.140625" style="1" customWidth="1"/>
    <col min="13293" max="13293" width="27.42578125" style="1" customWidth="1"/>
    <col min="13294" max="13535" width="11.42578125" style="1"/>
    <col min="13536" max="13537" width="9.7109375" style="1" customWidth="1"/>
    <col min="13538" max="13538" width="61" style="1" customWidth="1"/>
    <col min="13539" max="13539" width="18.7109375" style="1" customWidth="1"/>
    <col min="13540" max="13540" width="17.85546875" style="1" customWidth="1"/>
    <col min="13541" max="13544" width="57" style="1" customWidth="1"/>
    <col min="13545" max="13545" width="25.85546875" style="1" bestFit="1" customWidth="1"/>
    <col min="13546" max="13546" width="25.140625" style="1" customWidth="1"/>
    <col min="13547" max="13547" width="33.28515625" style="1" customWidth="1"/>
    <col min="13548" max="13548" width="24.140625" style="1" customWidth="1"/>
    <col min="13549" max="13549" width="27.42578125" style="1" customWidth="1"/>
    <col min="13550" max="13791" width="11.42578125" style="1"/>
    <col min="13792" max="13793" width="9.7109375" style="1" customWidth="1"/>
    <col min="13794" max="13794" width="61" style="1" customWidth="1"/>
    <col min="13795" max="13795" width="18.7109375" style="1" customWidth="1"/>
    <col min="13796" max="13796" width="17.85546875" style="1" customWidth="1"/>
    <col min="13797" max="13800" width="57" style="1" customWidth="1"/>
    <col min="13801" max="13801" width="25.85546875" style="1" bestFit="1" customWidth="1"/>
    <col min="13802" max="13802" width="25.140625" style="1" customWidth="1"/>
    <col min="13803" max="13803" width="33.28515625" style="1" customWidth="1"/>
    <col min="13804" max="13804" width="24.140625" style="1" customWidth="1"/>
    <col min="13805" max="13805" width="27.42578125" style="1" customWidth="1"/>
    <col min="13806" max="14047" width="11.42578125" style="1"/>
    <col min="14048" max="14049" width="9.7109375" style="1" customWidth="1"/>
    <col min="14050" max="14050" width="61" style="1" customWidth="1"/>
    <col min="14051" max="14051" width="18.7109375" style="1" customWidth="1"/>
    <col min="14052" max="14052" width="17.85546875" style="1" customWidth="1"/>
    <col min="14053" max="14056" width="57" style="1" customWidth="1"/>
    <col min="14057" max="14057" width="25.85546875" style="1" bestFit="1" customWidth="1"/>
    <col min="14058" max="14058" width="25.140625" style="1" customWidth="1"/>
    <col min="14059" max="14059" width="33.28515625" style="1" customWidth="1"/>
    <col min="14060" max="14060" width="24.140625" style="1" customWidth="1"/>
    <col min="14061" max="14061" width="27.42578125" style="1" customWidth="1"/>
    <col min="14062" max="14303" width="11.42578125" style="1"/>
    <col min="14304" max="14305" width="9.7109375" style="1" customWidth="1"/>
    <col min="14306" max="14306" width="61" style="1" customWidth="1"/>
    <col min="14307" max="14307" width="18.7109375" style="1" customWidth="1"/>
    <col min="14308" max="14308" width="17.85546875" style="1" customWidth="1"/>
    <col min="14309" max="14312" width="57" style="1" customWidth="1"/>
    <col min="14313" max="14313" width="25.85546875" style="1" bestFit="1" customWidth="1"/>
    <col min="14314" max="14314" width="25.140625" style="1" customWidth="1"/>
    <col min="14315" max="14315" width="33.28515625" style="1" customWidth="1"/>
    <col min="14316" max="14316" width="24.140625" style="1" customWidth="1"/>
    <col min="14317" max="14317" width="27.42578125" style="1" customWidth="1"/>
    <col min="14318" max="14559" width="11.42578125" style="1"/>
    <col min="14560" max="14561" width="9.7109375" style="1" customWidth="1"/>
    <col min="14562" max="14562" width="61" style="1" customWidth="1"/>
    <col min="14563" max="14563" width="18.7109375" style="1" customWidth="1"/>
    <col min="14564" max="14564" width="17.85546875" style="1" customWidth="1"/>
    <col min="14565" max="14568" width="57" style="1" customWidth="1"/>
    <col min="14569" max="14569" width="25.85546875" style="1" bestFit="1" customWidth="1"/>
    <col min="14570" max="14570" width="25.140625" style="1" customWidth="1"/>
    <col min="14571" max="14571" width="33.28515625" style="1" customWidth="1"/>
    <col min="14572" max="14572" width="24.140625" style="1" customWidth="1"/>
    <col min="14573" max="14573" width="27.42578125" style="1" customWidth="1"/>
    <col min="14574" max="14815" width="11.42578125" style="1"/>
    <col min="14816" max="14817" width="9.7109375" style="1" customWidth="1"/>
    <col min="14818" max="14818" width="61" style="1" customWidth="1"/>
    <col min="14819" max="14819" width="18.7109375" style="1" customWidth="1"/>
    <col min="14820" max="14820" width="17.85546875" style="1" customWidth="1"/>
    <col min="14821" max="14824" width="57" style="1" customWidth="1"/>
    <col min="14825" max="14825" width="25.85546875" style="1" bestFit="1" customWidth="1"/>
    <col min="14826" max="14826" width="25.140625" style="1" customWidth="1"/>
    <col min="14827" max="14827" width="33.28515625" style="1" customWidth="1"/>
    <col min="14828" max="14828" width="24.140625" style="1" customWidth="1"/>
    <col min="14829" max="14829" width="27.42578125" style="1" customWidth="1"/>
    <col min="14830" max="15071" width="11.42578125" style="1"/>
    <col min="15072" max="15073" width="9.7109375" style="1" customWidth="1"/>
    <col min="15074" max="15074" width="61" style="1" customWidth="1"/>
    <col min="15075" max="15075" width="18.7109375" style="1" customWidth="1"/>
    <col min="15076" max="15076" width="17.85546875" style="1" customWidth="1"/>
    <col min="15077" max="15080" width="57" style="1" customWidth="1"/>
    <col min="15081" max="15081" width="25.85546875" style="1" bestFit="1" customWidth="1"/>
    <col min="15082" max="15082" width="25.140625" style="1" customWidth="1"/>
    <col min="15083" max="15083" width="33.28515625" style="1" customWidth="1"/>
    <col min="15084" max="15084" width="24.140625" style="1" customWidth="1"/>
    <col min="15085" max="15085" width="27.42578125" style="1" customWidth="1"/>
    <col min="15086" max="15327" width="11.42578125" style="1"/>
    <col min="15328" max="15329" width="9.7109375" style="1" customWidth="1"/>
    <col min="15330" max="15330" width="61" style="1" customWidth="1"/>
    <col min="15331" max="15331" width="18.7109375" style="1" customWidth="1"/>
    <col min="15332" max="15332" width="17.85546875" style="1" customWidth="1"/>
    <col min="15333" max="15336" width="57" style="1" customWidth="1"/>
    <col min="15337" max="15337" width="25.85546875" style="1" bestFit="1" customWidth="1"/>
    <col min="15338" max="15338" width="25.140625" style="1" customWidth="1"/>
    <col min="15339" max="15339" width="33.28515625" style="1" customWidth="1"/>
    <col min="15340" max="15340" width="24.140625" style="1" customWidth="1"/>
    <col min="15341" max="15341" width="27.42578125" style="1" customWidth="1"/>
    <col min="15342" max="15583" width="11.42578125" style="1"/>
    <col min="15584" max="15585" width="9.7109375" style="1" customWidth="1"/>
    <col min="15586" max="15586" width="61" style="1" customWidth="1"/>
    <col min="15587" max="15587" width="18.7109375" style="1" customWidth="1"/>
    <col min="15588" max="15588" width="17.85546875" style="1" customWidth="1"/>
    <col min="15589" max="15592" width="57" style="1" customWidth="1"/>
    <col min="15593" max="15593" width="25.85546875" style="1" bestFit="1" customWidth="1"/>
    <col min="15594" max="15594" width="25.140625" style="1" customWidth="1"/>
    <col min="15595" max="15595" width="33.28515625" style="1" customWidth="1"/>
    <col min="15596" max="15596" width="24.140625" style="1" customWidth="1"/>
    <col min="15597" max="15597" width="27.42578125" style="1" customWidth="1"/>
    <col min="15598" max="15839" width="11.42578125" style="1"/>
    <col min="15840" max="15841" width="9.7109375" style="1" customWidth="1"/>
    <col min="15842" max="15842" width="61" style="1" customWidth="1"/>
    <col min="15843" max="15843" width="18.7109375" style="1" customWidth="1"/>
    <col min="15844" max="15844" width="17.85546875" style="1" customWidth="1"/>
    <col min="15845" max="15848" width="57" style="1" customWidth="1"/>
    <col min="15849" max="15849" width="25.85546875" style="1" bestFit="1" customWidth="1"/>
    <col min="15850" max="15850" width="25.140625" style="1" customWidth="1"/>
    <col min="15851" max="15851" width="33.28515625" style="1" customWidth="1"/>
    <col min="15852" max="15852" width="24.140625" style="1" customWidth="1"/>
    <col min="15853" max="15853" width="27.42578125" style="1" customWidth="1"/>
    <col min="15854" max="16095" width="11.42578125" style="1"/>
    <col min="16096" max="16097" width="9.7109375" style="1" customWidth="1"/>
    <col min="16098" max="16098" width="61" style="1" customWidth="1"/>
    <col min="16099" max="16099" width="18.7109375" style="1" customWidth="1"/>
    <col min="16100" max="16100" width="17.85546875" style="1" customWidth="1"/>
    <col min="16101" max="16104" width="57" style="1" customWidth="1"/>
    <col min="16105" max="16105" width="25.85546875" style="1" bestFit="1" customWidth="1"/>
    <col min="16106" max="16106" width="25.140625" style="1" customWidth="1"/>
    <col min="16107" max="16107" width="33.28515625" style="1" customWidth="1"/>
    <col min="16108" max="16108" width="24.140625" style="1" customWidth="1"/>
    <col min="16109" max="16109" width="27.42578125" style="1" customWidth="1"/>
    <col min="16110" max="16384" width="11.42578125" style="1"/>
  </cols>
  <sheetData>
    <row r="1" spans="1:18" s="76" customFormat="1" x14ac:dyDescent="0.25">
      <c r="B1" s="117" t="s">
        <v>96</v>
      </c>
      <c r="C1" s="117"/>
      <c r="D1" s="117"/>
      <c r="E1" s="117"/>
      <c r="F1" s="117"/>
      <c r="G1" s="117"/>
      <c r="H1" s="117"/>
      <c r="I1" s="117"/>
      <c r="J1" s="117"/>
      <c r="K1" s="117"/>
      <c r="L1" s="117"/>
      <c r="M1" s="77"/>
      <c r="N1" s="14"/>
      <c r="O1" s="15" t="s">
        <v>0</v>
      </c>
      <c r="P1" s="15" t="s">
        <v>1</v>
      </c>
      <c r="Q1" s="15" t="s">
        <v>2</v>
      </c>
    </row>
    <row r="2" spans="1:18" s="76" customFormat="1" x14ac:dyDescent="0.25">
      <c r="B2" s="117" t="s">
        <v>97</v>
      </c>
      <c r="C2" s="117"/>
      <c r="D2" s="117"/>
      <c r="E2" s="117"/>
      <c r="F2" s="117"/>
      <c r="G2" s="117"/>
      <c r="H2" s="117"/>
      <c r="I2" s="117"/>
      <c r="J2" s="117"/>
      <c r="K2" s="117"/>
      <c r="L2" s="117"/>
      <c r="M2" s="77"/>
      <c r="N2" s="14"/>
      <c r="O2" s="15"/>
      <c r="P2" s="15"/>
      <c r="Q2" s="15"/>
    </row>
    <row r="3" spans="1:18" s="76" customFormat="1" x14ac:dyDescent="0.25">
      <c r="B3" s="117" t="s">
        <v>98</v>
      </c>
      <c r="C3" s="117"/>
      <c r="D3" s="117"/>
      <c r="E3" s="117"/>
      <c r="F3" s="117"/>
      <c r="G3" s="117"/>
      <c r="H3" s="117"/>
      <c r="I3" s="117"/>
      <c r="J3" s="117"/>
      <c r="K3" s="117"/>
      <c r="L3" s="117"/>
      <c r="M3" s="77"/>
      <c r="N3" s="14" t="s">
        <v>3</v>
      </c>
      <c r="O3" s="15">
        <v>16</v>
      </c>
      <c r="P3" s="15">
        <v>17</v>
      </c>
      <c r="Q3" s="15">
        <v>17</v>
      </c>
    </row>
    <row r="4" spans="1:18" s="76" customFormat="1" x14ac:dyDescent="0.25">
      <c r="B4" s="117" t="s">
        <v>106</v>
      </c>
      <c r="C4" s="117"/>
      <c r="D4" s="117"/>
      <c r="E4" s="117"/>
      <c r="F4" s="117"/>
      <c r="G4" s="117"/>
      <c r="H4" s="117"/>
      <c r="I4" s="117"/>
      <c r="J4" s="117"/>
      <c r="K4" s="117"/>
      <c r="L4" s="117"/>
      <c r="M4" s="77"/>
      <c r="N4" s="14" t="s">
        <v>4</v>
      </c>
      <c r="O4" s="15">
        <v>30</v>
      </c>
      <c r="P4" s="15">
        <v>31</v>
      </c>
      <c r="Q4" s="15">
        <v>31</v>
      </c>
    </row>
    <row r="5" spans="1:18" x14ac:dyDescent="0.25">
      <c r="B5" s="63"/>
      <c r="C5" s="63"/>
      <c r="D5" s="63"/>
      <c r="E5" s="63"/>
      <c r="F5" s="63"/>
      <c r="G5" s="63"/>
      <c r="H5" s="63"/>
      <c r="I5" s="63"/>
      <c r="J5" s="63"/>
      <c r="K5" s="63"/>
      <c r="M5" s="63"/>
      <c r="N5" s="14" t="s">
        <v>5</v>
      </c>
      <c r="O5" s="15">
        <v>30</v>
      </c>
      <c r="P5" s="15">
        <v>28</v>
      </c>
      <c r="Q5" s="15">
        <v>28</v>
      </c>
      <c r="R5" s="1"/>
    </row>
    <row r="6" spans="1:18" ht="37.5" customHeight="1" x14ac:dyDescent="0.25">
      <c r="A6" s="51" t="s">
        <v>6</v>
      </c>
      <c r="B6" s="62" t="s">
        <v>7</v>
      </c>
      <c r="C6" s="50"/>
      <c r="D6" s="113" t="s">
        <v>91</v>
      </c>
      <c r="E6" s="113"/>
      <c r="F6" s="113"/>
      <c r="G6" s="113"/>
      <c r="I6" s="30" t="s">
        <v>8</v>
      </c>
      <c r="J6" s="17">
        <f>+P3</f>
        <v>17</v>
      </c>
      <c r="K6" s="30" t="s">
        <v>12</v>
      </c>
      <c r="L6" s="18">
        <f>+P4+P5+P6+P7+P8+P9+P10+P11+P12+P13+P14+P15</f>
        <v>365</v>
      </c>
      <c r="N6" s="14" t="s">
        <v>9</v>
      </c>
      <c r="O6" s="15">
        <v>30</v>
      </c>
      <c r="P6" s="15">
        <v>31</v>
      </c>
      <c r="Q6" s="15">
        <v>31</v>
      </c>
      <c r="R6" s="1"/>
    </row>
    <row r="7" spans="1:18" ht="37.5" customHeight="1" x14ac:dyDescent="0.25">
      <c r="A7" s="51" t="s">
        <v>10</v>
      </c>
      <c r="B7" s="98" t="s">
        <v>11</v>
      </c>
      <c r="C7" s="50"/>
      <c r="D7" s="113"/>
      <c r="E7" s="113"/>
      <c r="F7" s="113"/>
      <c r="G7" s="113"/>
      <c r="K7" s="63"/>
      <c r="L7" s="63"/>
      <c r="N7" s="14" t="s">
        <v>13</v>
      </c>
      <c r="O7" s="15">
        <v>30</v>
      </c>
      <c r="P7" s="15">
        <v>30</v>
      </c>
      <c r="Q7" s="15">
        <v>30</v>
      </c>
      <c r="R7" s="1"/>
    </row>
    <row r="8" spans="1:18" ht="37.5" customHeight="1" x14ac:dyDescent="0.25">
      <c r="A8" s="30" t="s">
        <v>14</v>
      </c>
      <c r="B8" s="62">
        <v>7</v>
      </c>
      <c r="C8" s="50"/>
      <c r="D8" s="113"/>
      <c r="E8" s="113"/>
      <c r="F8" s="113"/>
      <c r="G8" s="113"/>
      <c r="I8" s="20" t="s">
        <v>17</v>
      </c>
      <c r="J8" s="18">
        <f>+O3</f>
        <v>16</v>
      </c>
      <c r="K8" s="20" t="s">
        <v>18</v>
      </c>
      <c r="L8" s="18">
        <f>+O4+O5+O6+O7+O8+O9+O10+O11+O12+O13+O14+O15</f>
        <v>360</v>
      </c>
      <c r="M8" s="63"/>
      <c r="N8" s="14" t="s">
        <v>15</v>
      </c>
      <c r="O8" s="15">
        <v>30</v>
      </c>
      <c r="P8" s="15">
        <v>31</v>
      </c>
      <c r="Q8" s="15">
        <v>31</v>
      </c>
      <c r="R8" s="1"/>
    </row>
    <row r="9" spans="1:18" ht="37.5" customHeight="1" x14ac:dyDescent="0.25">
      <c r="A9" s="30" t="s">
        <v>16</v>
      </c>
      <c r="B9" s="62">
        <v>80</v>
      </c>
      <c r="C9" s="50"/>
      <c r="D9" s="113"/>
      <c r="E9" s="113"/>
      <c r="F9" s="113"/>
      <c r="G9" s="113"/>
      <c r="I9" s="20" t="s">
        <v>20</v>
      </c>
      <c r="J9" s="18">
        <f>+P3</f>
        <v>17</v>
      </c>
      <c r="K9" s="20" t="s">
        <v>21</v>
      </c>
      <c r="L9" s="18">
        <f>+P4+P5+P6+P7+P8+P9+P10+P11+P12+P13+P14+P15</f>
        <v>365</v>
      </c>
      <c r="N9" s="14" t="s">
        <v>19</v>
      </c>
      <c r="O9" s="15">
        <v>30</v>
      </c>
      <c r="P9" s="15">
        <v>30</v>
      </c>
      <c r="Q9" s="15">
        <v>30</v>
      </c>
      <c r="R9" s="1"/>
    </row>
    <row r="10" spans="1:18" ht="37.5" customHeight="1" x14ac:dyDescent="0.25">
      <c r="A10" s="53"/>
      <c r="B10" s="50"/>
      <c r="D10" s="113" t="s">
        <v>90</v>
      </c>
      <c r="E10" s="113"/>
      <c r="F10" s="113"/>
      <c r="G10" s="113"/>
      <c r="I10" s="54" t="s">
        <v>23</v>
      </c>
      <c r="J10" s="18">
        <f>+Q3</f>
        <v>17</v>
      </c>
      <c r="K10" s="17" t="s">
        <v>24</v>
      </c>
      <c r="L10" s="18">
        <f>+P4+P5+P6+P7+P8+P9+P10+P11+P12+P13+P14+P15</f>
        <v>365</v>
      </c>
      <c r="N10" s="14" t="s">
        <v>22</v>
      </c>
      <c r="O10" s="15">
        <v>30</v>
      </c>
      <c r="P10" s="15">
        <v>31</v>
      </c>
      <c r="Q10" s="15">
        <v>31</v>
      </c>
      <c r="R10" s="1"/>
    </row>
    <row r="11" spans="1:18" x14ac:dyDescent="0.25">
      <c r="B11" s="50"/>
      <c r="C11" s="53"/>
      <c r="N11" s="14" t="s">
        <v>25</v>
      </c>
      <c r="O11" s="15">
        <v>30</v>
      </c>
      <c r="P11" s="15">
        <v>31</v>
      </c>
      <c r="Q11" s="15">
        <v>31</v>
      </c>
      <c r="R11" s="1"/>
    </row>
    <row r="12" spans="1:18" ht="15.75" customHeight="1" x14ac:dyDescent="0.25">
      <c r="B12" s="31"/>
      <c r="C12" s="31"/>
      <c r="D12" s="31"/>
      <c r="E12" s="31"/>
      <c r="F12" s="124" t="s">
        <v>27</v>
      </c>
      <c r="G12" s="124"/>
      <c r="H12" s="124" t="s">
        <v>28</v>
      </c>
      <c r="I12" s="124"/>
      <c r="J12" s="32"/>
      <c r="K12" s="104" t="s">
        <v>109</v>
      </c>
      <c r="L12" s="104"/>
      <c r="M12" s="31"/>
      <c r="N12" s="14" t="s">
        <v>26</v>
      </c>
      <c r="O12" s="15">
        <v>30</v>
      </c>
      <c r="P12" s="15">
        <v>30</v>
      </c>
      <c r="Q12" s="15">
        <v>30</v>
      </c>
      <c r="R12" s="1"/>
    </row>
    <row r="13" spans="1:18" ht="63" x14ac:dyDescent="0.25">
      <c r="A13" s="73" t="s">
        <v>30</v>
      </c>
      <c r="B13" s="73" t="s">
        <v>31</v>
      </c>
      <c r="C13" s="73" t="s">
        <v>32</v>
      </c>
      <c r="D13" s="109" t="s">
        <v>33</v>
      </c>
      <c r="E13" s="109"/>
      <c r="F13" s="73" t="s">
        <v>34</v>
      </c>
      <c r="G13" s="73" t="s">
        <v>35</v>
      </c>
      <c r="H13" s="73" t="s">
        <v>36</v>
      </c>
      <c r="I13" s="73" t="s">
        <v>35</v>
      </c>
      <c r="J13" s="73" t="s">
        <v>37</v>
      </c>
      <c r="K13" s="97" t="s">
        <v>107</v>
      </c>
      <c r="L13" s="97" t="s">
        <v>108</v>
      </c>
      <c r="M13" s="22"/>
      <c r="N13" s="14" t="s">
        <v>29</v>
      </c>
      <c r="O13" s="15">
        <v>30</v>
      </c>
      <c r="P13" s="15">
        <v>31</v>
      </c>
      <c r="Q13" s="15">
        <v>31</v>
      </c>
      <c r="R13" s="1"/>
    </row>
    <row r="14" spans="1:18" x14ac:dyDescent="0.25">
      <c r="A14" s="115" t="s">
        <v>39</v>
      </c>
      <c r="B14" s="67" t="s">
        <v>40</v>
      </c>
      <c r="C14" s="23">
        <v>1</v>
      </c>
      <c r="D14" s="111" t="s">
        <v>86</v>
      </c>
      <c r="E14" s="111"/>
      <c r="F14" s="67">
        <v>4563000</v>
      </c>
      <c r="G14" s="4">
        <f t="shared" ref="G14:G29" si="0">+ROUND(((F14*C14)/30)*$J$8,0)</f>
        <v>2433600</v>
      </c>
      <c r="H14" s="4">
        <v>4699890</v>
      </c>
      <c r="I14" s="4">
        <f t="shared" ref="I14:I29" si="1">+ROUND(((H14*C14)/30)*$L$8,0)</f>
        <v>56398680</v>
      </c>
      <c r="J14" s="4">
        <f>+G14+I14</f>
        <v>58832280</v>
      </c>
      <c r="K14" s="4"/>
      <c r="L14" s="4"/>
      <c r="M14" s="3"/>
      <c r="N14" s="14" t="s">
        <v>38</v>
      </c>
      <c r="O14" s="15">
        <v>30</v>
      </c>
      <c r="P14" s="15">
        <v>30</v>
      </c>
      <c r="Q14" s="15">
        <v>30</v>
      </c>
      <c r="R14" s="1"/>
    </row>
    <row r="15" spans="1:18" x14ac:dyDescent="0.25">
      <c r="A15" s="115"/>
      <c r="B15" s="67" t="s">
        <v>41</v>
      </c>
      <c r="C15" s="23">
        <v>2</v>
      </c>
      <c r="D15" s="111" t="s">
        <v>86</v>
      </c>
      <c r="E15" s="111"/>
      <c r="F15" s="67">
        <v>3911000</v>
      </c>
      <c r="G15" s="4">
        <f t="shared" si="0"/>
        <v>4171733</v>
      </c>
      <c r="H15" s="4">
        <v>4028330</v>
      </c>
      <c r="I15" s="4">
        <f t="shared" si="1"/>
        <v>96679920</v>
      </c>
      <c r="J15" s="4">
        <f t="shared" ref="J15:J37" si="2">+G15+I15</f>
        <v>100851653</v>
      </c>
      <c r="K15" s="4"/>
      <c r="L15" s="4"/>
      <c r="M15" s="3"/>
      <c r="N15" s="14" t="s">
        <v>3</v>
      </c>
      <c r="O15" s="15">
        <v>30</v>
      </c>
      <c r="P15" s="15">
        <v>31</v>
      </c>
      <c r="Q15" s="15">
        <v>31</v>
      </c>
      <c r="R15" s="1"/>
    </row>
    <row r="16" spans="1:18" x14ac:dyDescent="0.25">
      <c r="A16" s="115"/>
      <c r="B16" s="67" t="s">
        <v>42</v>
      </c>
      <c r="C16" s="23">
        <v>2</v>
      </c>
      <c r="D16" s="111" t="s">
        <v>86</v>
      </c>
      <c r="E16" s="111"/>
      <c r="F16" s="67">
        <v>3911000</v>
      </c>
      <c r="G16" s="4">
        <f t="shared" si="0"/>
        <v>4171733</v>
      </c>
      <c r="H16" s="4">
        <v>4028330</v>
      </c>
      <c r="I16" s="4">
        <f t="shared" si="1"/>
        <v>96679920</v>
      </c>
      <c r="J16" s="4">
        <f t="shared" si="2"/>
        <v>100851653</v>
      </c>
      <c r="K16" s="4"/>
      <c r="L16" s="4"/>
      <c r="M16" s="3"/>
      <c r="N16" s="14"/>
      <c r="O16" s="15">
        <f>SUM(O3:O15)</f>
        <v>376</v>
      </c>
      <c r="P16" s="15">
        <f>SUM(P3:P15)</f>
        <v>382</v>
      </c>
      <c r="Q16" s="15">
        <f>SUM(Q3:Q15)</f>
        <v>382</v>
      </c>
      <c r="R16" s="1"/>
    </row>
    <row r="17" spans="1:19" x14ac:dyDescent="0.25">
      <c r="A17" s="115"/>
      <c r="B17" s="67" t="s">
        <v>43</v>
      </c>
      <c r="C17" s="23">
        <v>2</v>
      </c>
      <c r="D17" s="111" t="s">
        <v>86</v>
      </c>
      <c r="E17" s="111"/>
      <c r="F17" s="67">
        <v>3911000</v>
      </c>
      <c r="G17" s="4">
        <f t="shared" si="0"/>
        <v>4171733</v>
      </c>
      <c r="H17" s="4">
        <v>4028330</v>
      </c>
      <c r="I17" s="4">
        <f t="shared" si="1"/>
        <v>96679920</v>
      </c>
      <c r="J17" s="4">
        <f t="shared" si="2"/>
        <v>100851653</v>
      </c>
      <c r="K17" s="4"/>
      <c r="L17" s="4"/>
      <c r="M17" s="3"/>
      <c r="N17" s="13"/>
      <c r="P17" s="1"/>
      <c r="Q17" s="1"/>
      <c r="R17" s="1"/>
    </row>
    <row r="18" spans="1:19" x14ac:dyDescent="0.25">
      <c r="A18" s="115"/>
      <c r="B18" s="67" t="s">
        <v>44</v>
      </c>
      <c r="C18" s="23">
        <v>2</v>
      </c>
      <c r="D18" s="111" t="s">
        <v>86</v>
      </c>
      <c r="E18" s="111"/>
      <c r="F18" s="67">
        <v>3911000</v>
      </c>
      <c r="G18" s="4">
        <f t="shared" si="0"/>
        <v>4171733</v>
      </c>
      <c r="H18" s="4">
        <v>4028330</v>
      </c>
      <c r="I18" s="4">
        <f t="shared" si="1"/>
        <v>96679920</v>
      </c>
      <c r="J18" s="4">
        <f t="shared" si="2"/>
        <v>100851653</v>
      </c>
      <c r="K18" s="4"/>
      <c r="L18" s="4"/>
      <c r="M18" s="3"/>
      <c r="N18" s="13"/>
      <c r="P18" s="1"/>
      <c r="Q18" s="1"/>
      <c r="R18" s="1"/>
    </row>
    <row r="19" spans="1:19" x14ac:dyDescent="0.25">
      <c r="A19" s="115"/>
      <c r="B19" s="67" t="s">
        <v>84</v>
      </c>
      <c r="C19" s="23">
        <v>2</v>
      </c>
      <c r="D19" s="111" t="s">
        <v>86</v>
      </c>
      <c r="E19" s="111"/>
      <c r="F19" s="67">
        <v>3911000</v>
      </c>
      <c r="G19" s="4">
        <f t="shared" si="0"/>
        <v>4171733</v>
      </c>
      <c r="H19" s="4">
        <v>4028330</v>
      </c>
      <c r="I19" s="4">
        <f t="shared" si="1"/>
        <v>96679920</v>
      </c>
      <c r="J19" s="4">
        <f t="shared" si="2"/>
        <v>100851653</v>
      </c>
      <c r="K19" s="4"/>
      <c r="L19" s="4"/>
      <c r="M19" s="3"/>
      <c r="N19" s="13"/>
      <c r="P19" s="1"/>
      <c r="Q19" s="1"/>
      <c r="R19" s="1"/>
    </row>
    <row r="20" spans="1:19" x14ac:dyDescent="0.25">
      <c r="A20" s="115"/>
      <c r="B20" s="67" t="s">
        <v>85</v>
      </c>
      <c r="C20" s="23">
        <v>2</v>
      </c>
      <c r="D20" s="111" t="s">
        <v>86</v>
      </c>
      <c r="E20" s="111"/>
      <c r="F20" s="67">
        <v>3911000</v>
      </c>
      <c r="G20" s="4">
        <f t="shared" si="0"/>
        <v>4171733</v>
      </c>
      <c r="H20" s="4">
        <v>4028330</v>
      </c>
      <c r="I20" s="4">
        <f t="shared" si="1"/>
        <v>96679920</v>
      </c>
      <c r="J20" s="4">
        <f t="shared" si="2"/>
        <v>100851653</v>
      </c>
      <c r="K20" s="4"/>
      <c r="L20" s="4"/>
      <c r="M20" s="3"/>
      <c r="N20" s="13"/>
      <c r="P20" s="1"/>
      <c r="Q20" s="1"/>
      <c r="R20" s="1"/>
    </row>
    <row r="21" spans="1:19" x14ac:dyDescent="0.25">
      <c r="A21" s="115"/>
      <c r="B21" s="67" t="s">
        <v>46</v>
      </c>
      <c r="C21" s="23">
        <v>2</v>
      </c>
      <c r="D21" s="111" t="s">
        <v>86</v>
      </c>
      <c r="E21" s="111"/>
      <c r="F21" s="67">
        <v>3911000</v>
      </c>
      <c r="G21" s="4">
        <f t="shared" si="0"/>
        <v>4171733</v>
      </c>
      <c r="H21" s="4">
        <v>4028330</v>
      </c>
      <c r="I21" s="4">
        <f t="shared" si="1"/>
        <v>96679920</v>
      </c>
      <c r="J21" s="4">
        <f t="shared" si="2"/>
        <v>100851653</v>
      </c>
      <c r="K21" s="4"/>
      <c r="L21" s="4"/>
      <c r="M21" s="3"/>
      <c r="P21" s="1"/>
      <c r="Q21" s="1"/>
      <c r="R21" s="1"/>
    </row>
    <row r="22" spans="1:19" x14ac:dyDescent="0.25">
      <c r="A22" s="115"/>
      <c r="B22" s="67" t="s">
        <v>47</v>
      </c>
      <c r="C22" s="23">
        <v>1</v>
      </c>
      <c r="D22" s="111" t="s">
        <v>86</v>
      </c>
      <c r="E22" s="111"/>
      <c r="F22" s="67">
        <v>3911000</v>
      </c>
      <c r="G22" s="4">
        <f t="shared" si="0"/>
        <v>2085867</v>
      </c>
      <c r="H22" s="4">
        <v>4028330</v>
      </c>
      <c r="I22" s="4">
        <f t="shared" si="1"/>
        <v>48339960</v>
      </c>
      <c r="J22" s="4">
        <f t="shared" si="2"/>
        <v>50425827</v>
      </c>
      <c r="K22" s="4"/>
      <c r="L22" s="4"/>
      <c r="M22" s="3"/>
      <c r="P22" s="1"/>
      <c r="Q22" s="1"/>
      <c r="R22" s="1"/>
    </row>
    <row r="23" spans="1:19" x14ac:dyDescent="0.25">
      <c r="A23" s="115"/>
      <c r="B23" s="67" t="s">
        <v>48</v>
      </c>
      <c r="C23" s="23">
        <v>1</v>
      </c>
      <c r="D23" s="111" t="s">
        <v>86</v>
      </c>
      <c r="E23" s="111"/>
      <c r="F23" s="67">
        <v>2174000</v>
      </c>
      <c r="G23" s="4">
        <f t="shared" si="0"/>
        <v>1159467</v>
      </c>
      <c r="H23" s="4">
        <v>2239220</v>
      </c>
      <c r="I23" s="4">
        <f t="shared" si="1"/>
        <v>26870640</v>
      </c>
      <c r="J23" s="4">
        <f t="shared" si="2"/>
        <v>28030107</v>
      </c>
      <c r="K23" s="4"/>
      <c r="L23" s="4"/>
      <c r="M23" s="3"/>
      <c r="P23" s="1"/>
      <c r="Q23" s="1"/>
      <c r="R23" s="1"/>
    </row>
    <row r="24" spans="1:19" x14ac:dyDescent="0.25">
      <c r="A24" s="115"/>
      <c r="B24" s="67" t="s">
        <v>49</v>
      </c>
      <c r="C24" s="23">
        <v>2</v>
      </c>
      <c r="D24" s="111" t="s">
        <v>86</v>
      </c>
      <c r="E24" s="111"/>
      <c r="F24" s="67">
        <v>2174000</v>
      </c>
      <c r="G24" s="4">
        <f t="shared" si="0"/>
        <v>2318933</v>
      </c>
      <c r="H24" s="4">
        <v>2239220</v>
      </c>
      <c r="I24" s="4">
        <f t="shared" si="1"/>
        <v>53741280</v>
      </c>
      <c r="J24" s="4">
        <f t="shared" si="2"/>
        <v>56060213</v>
      </c>
      <c r="K24" s="4"/>
      <c r="L24" s="4"/>
      <c r="M24" s="3"/>
      <c r="N24" s="21"/>
      <c r="P24" s="1"/>
      <c r="Q24" s="1"/>
      <c r="R24" s="1"/>
    </row>
    <row r="25" spans="1:19" x14ac:dyDescent="0.25">
      <c r="A25" s="115"/>
      <c r="B25" s="67" t="s">
        <v>50</v>
      </c>
      <c r="C25" s="23">
        <v>36</v>
      </c>
      <c r="D25" s="111" t="s">
        <v>86</v>
      </c>
      <c r="E25" s="111"/>
      <c r="F25" s="67">
        <v>2206000</v>
      </c>
      <c r="G25" s="4">
        <f t="shared" si="0"/>
        <v>42355200</v>
      </c>
      <c r="H25" s="4">
        <v>2272180</v>
      </c>
      <c r="I25" s="4">
        <f t="shared" si="1"/>
        <v>981581760</v>
      </c>
      <c r="J25" s="4">
        <f t="shared" si="2"/>
        <v>1023936960</v>
      </c>
      <c r="K25" s="4"/>
      <c r="L25" s="4"/>
      <c r="M25" s="3"/>
      <c r="N25" s="31"/>
      <c r="P25" s="1"/>
      <c r="Q25" s="1"/>
      <c r="R25" s="1"/>
      <c r="S25" s="1">
        <f>SUM(S15:S24)</f>
        <v>0</v>
      </c>
    </row>
    <row r="26" spans="1:19" x14ac:dyDescent="0.25">
      <c r="A26" s="115"/>
      <c r="B26" s="67" t="s">
        <v>51</v>
      </c>
      <c r="C26" s="23">
        <v>1</v>
      </c>
      <c r="D26" s="111" t="s">
        <v>86</v>
      </c>
      <c r="E26" s="111"/>
      <c r="F26" s="67">
        <v>2174000</v>
      </c>
      <c r="G26" s="4">
        <f t="shared" si="0"/>
        <v>1159467</v>
      </c>
      <c r="H26" s="4">
        <v>2239220</v>
      </c>
      <c r="I26" s="4">
        <f t="shared" si="1"/>
        <v>26870640</v>
      </c>
      <c r="J26" s="4">
        <f t="shared" si="2"/>
        <v>28030107</v>
      </c>
      <c r="K26" s="4"/>
      <c r="L26" s="4"/>
      <c r="M26" s="3"/>
      <c r="N26" s="22"/>
      <c r="P26" s="1"/>
      <c r="Q26" s="1"/>
      <c r="R26" s="1"/>
    </row>
    <row r="27" spans="1:19" x14ac:dyDescent="0.25">
      <c r="A27" s="115"/>
      <c r="B27" s="67" t="s">
        <v>52</v>
      </c>
      <c r="C27" s="23">
        <v>1</v>
      </c>
      <c r="D27" s="111" t="s">
        <v>86</v>
      </c>
      <c r="E27" s="111"/>
      <c r="F27" s="67">
        <v>2174000</v>
      </c>
      <c r="G27" s="4">
        <f t="shared" si="0"/>
        <v>1159467</v>
      </c>
      <c r="H27" s="4">
        <v>2239220</v>
      </c>
      <c r="I27" s="4">
        <f t="shared" si="1"/>
        <v>26870640</v>
      </c>
      <c r="J27" s="4">
        <f t="shared" si="2"/>
        <v>28030107</v>
      </c>
      <c r="K27" s="4"/>
      <c r="L27" s="4"/>
      <c r="M27" s="3"/>
      <c r="N27" s="3"/>
      <c r="P27" s="1"/>
      <c r="Q27" s="1"/>
      <c r="R27" s="1"/>
    </row>
    <row r="28" spans="1:19" x14ac:dyDescent="0.25">
      <c r="A28" s="115"/>
      <c r="B28" s="67" t="s">
        <v>53</v>
      </c>
      <c r="C28" s="23">
        <v>3</v>
      </c>
      <c r="D28" s="111" t="s">
        <v>86</v>
      </c>
      <c r="E28" s="111"/>
      <c r="F28" s="67">
        <v>1850000</v>
      </c>
      <c r="G28" s="4">
        <f t="shared" si="0"/>
        <v>2960000</v>
      </c>
      <c r="H28" s="4">
        <v>1905500</v>
      </c>
      <c r="I28" s="4">
        <f t="shared" si="1"/>
        <v>68598000</v>
      </c>
      <c r="J28" s="4">
        <f t="shared" si="2"/>
        <v>71558000</v>
      </c>
      <c r="K28" s="4"/>
      <c r="L28" s="4"/>
      <c r="M28" s="3"/>
      <c r="N28" s="3"/>
      <c r="P28" s="1"/>
      <c r="Q28" s="1"/>
      <c r="R28" s="1"/>
    </row>
    <row r="29" spans="1:19" x14ac:dyDescent="0.25">
      <c r="A29" s="115"/>
      <c r="B29" s="67" t="s">
        <v>54</v>
      </c>
      <c r="C29" s="23">
        <v>4</v>
      </c>
      <c r="D29" s="111" t="s">
        <v>86</v>
      </c>
      <c r="E29" s="111"/>
      <c r="F29" s="67">
        <v>1850000</v>
      </c>
      <c r="G29" s="4">
        <f t="shared" si="0"/>
        <v>3946667</v>
      </c>
      <c r="H29" s="4">
        <v>1905500</v>
      </c>
      <c r="I29" s="4">
        <f t="shared" si="1"/>
        <v>91464000</v>
      </c>
      <c r="J29" s="4">
        <f t="shared" si="2"/>
        <v>95410667</v>
      </c>
      <c r="K29" s="4"/>
      <c r="L29" s="4"/>
      <c r="M29" s="3"/>
      <c r="N29" s="3"/>
      <c r="O29" s="14"/>
      <c r="P29" s="14"/>
      <c r="Q29" s="14"/>
      <c r="R29" s="14"/>
    </row>
    <row r="30" spans="1:19" x14ac:dyDescent="0.25">
      <c r="A30" s="115"/>
      <c r="B30" s="112" t="s">
        <v>92</v>
      </c>
      <c r="C30" s="112"/>
      <c r="D30" s="65" t="s">
        <v>86</v>
      </c>
      <c r="E30" s="65" t="s">
        <v>101</v>
      </c>
      <c r="F30" s="67">
        <v>434051</v>
      </c>
      <c r="G30" s="4">
        <f>+ROUND(((F30*$B$9)/30)*$J$8,0)</f>
        <v>18519509</v>
      </c>
      <c r="H30" s="4">
        <v>434051</v>
      </c>
      <c r="I30" s="4">
        <f>+ROUND(((H30*$B$9)/30)*$L$8,0)</f>
        <v>416688960</v>
      </c>
      <c r="J30" s="4">
        <f t="shared" si="2"/>
        <v>435208469</v>
      </c>
      <c r="K30" s="49"/>
      <c r="L30" s="49"/>
      <c r="M30" s="3"/>
      <c r="N30" s="3"/>
      <c r="P30" s="1"/>
      <c r="Q30" s="1"/>
      <c r="R30" s="1"/>
    </row>
    <row r="31" spans="1:19" ht="29.25" customHeight="1" x14ac:dyDescent="0.25">
      <c r="A31" s="115"/>
      <c r="B31" s="112" t="s">
        <v>117</v>
      </c>
      <c r="C31" s="112"/>
      <c r="D31" s="65" t="s">
        <v>86</v>
      </c>
      <c r="E31" s="65" t="s">
        <v>56</v>
      </c>
      <c r="F31" s="67">
        <v>2946906</v>
      </c>
      <c r="G31" s="4">
        <f t="shared" ref="G31:G37" si="3">+ROUND((F31/30)*$J$8,0)</f>
        <v>1571683</v>
      </c>
      <c r="H31" s="4">
        <v>2946906</v>
      </c>
      <c r="I31" s="4">
        <f t="shared" ref="I31:I37" si="4">+ROUND((H31/30)*$L$8,0)</f>
        <v>35362872</v>
      </c>
      <c r="J31" s="4">
        <f t="shared" si="2"/>
        <v>36934555</v>
      </c>
      <c r="K31" s="49"/>
      <c r="L31" s="49"/>
      <c r="M31" s="3"/>
      <c r="N31" s="3"/>
      <c r="O31" s="2"/>
      <c r="Q31" s="6"/>
    </row>
    <row r="32" spans="1:19" ht="29.25" customHeight="1" x14ac:dyDescent="0.25">
      <c r="A32" s="115"/>
      <c r="B32" s="112" t="s">
        <v>93</v>
      </c>
      <c r="C32" s="112"/>
      <c r="D32" s="65" t="s">
        <v>86</v>
      </c>
      <c r="E32" s="65" t="s">
        <v>56</v>
      </c>
      <c r="F32" s="67">
        <v>169864</v>
      </c>
      <c r="G32" s="4">
        <f t="shared" si="3"/>
        <v>90594</v>
      </c>
      <c r="H32" s="4">
        <v>169864</v>
      </c>
      <c r="I32" s="4">
        <f t="shared" si="4"/>
        <v>2038368</v>
      </c>
      <c r="J32" s="4">
        <f t="shared" si="2"/>
        <v>2128962</v>
      </c>
      <c r="K32" s="49"/>
      <c r="L32" s="49"/>
      <c r="M32" s="3"/>
      <c r="N32" s="3"/>
      <c r="O32" s="2"/>
      <c r="Q32" s="6"/>
    </row>
    <row r="33" spans="1:17" x14ac:dyDescent="0.25">
      <c r="A33" s="115"/>
      <c r="B33" s="112" t="s">
        <v>58</v>
      </c>
      <c r="C33" s="112"/>
      <c r="D33" s="65" t="s">
        <v>86</v>
      </c>
      <c r="E33" s="65" t="s">
        <v>56</v>
      </c>
      <c r="F33" s="67">
        <v>12473878</v>
      </c>
      <c r="G33" s="4">
        <f t="shared" si="3"/>
        <v>6652735</v>
      </c>
      <c r="H33" s="4">
        <v>12473878</v>
      </c>
      <c r="I33" s="4">
        <f t="shared" si="4"/>
        <v>149686536</v>
      </c>
      <c r="J33" s="4">
        <f t="shared" si="2"/>
        <v>156339271</v>
      </c>
      <c r="K33" s="49"/>
      <c r="L33" s="49"/>
      <c r="M33" s="3"/>
      <c r="N33" s="3"/>
      <c r="O33" s="2"/>
      <c r="Q33" s="6"/>
    </row>
    <row r="34" spans="1:17" ht="29.25" customHeight="1" x14ac:dyDescent="0.25">
      <c r="A34" s="115"/>
      <c r="B34" s="112" t="s">
        <v>121</v>
      </c>
      <c r="C34" s="112"/>
      <c r="D34" s="65" t="s">
        <v>86</v>
      </c>
      <c r="E34" s="65" t="s">
        <v>56</v>
      </c>
      <c r="F34" s="67">
        <v>6990540</v>
      </c>
      <c r="G34" s="4">
        <f t="shared" si="3"/>
        <v>3728288</v>
      </c>
      <c r="H34" s="4">
        <v>6990540</v>
      </c>
      <c r="I34" s="4">
        <f t="shared" si="4"/>
        <v>83886480</v>
      </c>
      <c r="J34" s="4">
        <f t="shared" si="2"/>
        <v>87614768</v>
      </c>
      <c r="K34" s="49"/>
      <c r="L34" s="49"/>
      <c r="M34" s="3"/>
      <c r="N34" s="3"/>
      <c r="O34" s="2"/>
      <c r="Q34" s="6"/>
    </row>
    <row r="35" spans="1:17" x14ac:dyDescent="0.25">
      <c r="A35" s="115"/>
      <c r="B35" s="112" t="s">
        <v>59</v>
      </c>
      <c r="C35" s="112"/>
      <c r="D35" s="65" t="s">
        <v>86</v>
      </c>
      <c r="E35" s="65" t="s">
        <v>56</v>
      </c>
      <c r="F35" s="67">
        <v>17492056</v>
      </c>
      <c r="G35" s="4">
        <f t="shared" si="3"/>
        <v>9329097</v>
      </c>
      <c r="H35" s="4">
        <v>17492056</v>
      </c>
      <c r="I35" s="4">
        <f t="shared" si="4"/>
        <v>209904672</v>
      </c>
      <c r="J35" s="4">
        <f t="shared" si="2"/>
        <v>219233769</v>
      </c>
      <c r="K35" s="49"/>
      <c r="L35" s="49"/>
      <c r="M35" s="3"/>
      <c r="N35" s="3"/>
      <c r="O35" s="2"/>
      <c r="Q35" s="6"/>
    </row>
    <row r="36" spans="1:17" x14ac:dyDescent="0.25">
      <c r="A36" s="115"/>
      <c r="B36" s="120" t="s">
        <v>60</v>
      </c>
      <c r="C36" s="120"/>
      <c r="D36" s="65" t="s">
        <v>86</v>
      </c>
      <c r="E36" s="65" t="s">
        <v>56</v>
      </c>
      <c r="F36" s="67">
        <v>9504000</v>
      </c>
      <c r="G36" s="4">
        <f t="shared" si="3"/>
        <v>5068800</v>
      </c>
      <c r="H36" s="4">
        <v>10454400</v>
      </c>
      <c r="I36" s="4">
        <f t="shared" si="4"/>
        <v>125452800</v>
      </c>
      <c r="J36" s="4">
        <f t="shared" si="2"/>
        <v>130521600</v>
      </c>
      <c r="K36" s="4"/>
      <c r="L36" s="4"/>
      <c r="M36" s="3"/>
      <c r="N36" s="3"/>
      <c r="O36" s="2"/>
      <c r="Q36" s="6"/>
    </row>
    <row r="37" spans="1:17" x14ac:dyDescent="0.25">
      <c r="A37" s="115"/>
      <c r="B37" s="120" t="s">
        <v>61</v>
      </c>
      <c r="C37" s="120"/>
      <c r="D37" s="65" t="s">
        <v>86</v>
      </c>
      <c r="E37" s="65" t="s">
        <v>56</v>
      </c>
      <c r="F37" s="67">
        <v>1755383</v>
      </c>
      <c r="G37" s="4">
        <f t="shared" si="3"/>
        <v>936204</v>
      </c>
      <c r="H37" s="4">
        <v>1755383</v>
      </c>
      <c r="I37" s="4">
        <f t="shared" si="4"/>
        <v>21064596</v>
      </c>
      <c r="J37" s="4">
        <f t="shared" si="2"/>
        <v>22000800</v>
      </c>
      <c r="K37" s="49"/>
      <c r="L37" s="49"/>
      <c r="M37" s="3"/>
      <c r="N37" s="3"/>
      <c r="O37" s="2"/>
      <c r="Q37" s="6"/>
    </row>
    <row r="38" spans="1:17" x14ac:dyDescent="0.25">
      <c r="A38" s="115"/>
      <c r="B38" s="122" t="s">
        <v>62</v>
      </c>
      <c r="C38" s="122"/>
      <c r="D38" s="122"/>
      <c r="E38" s="122"/>
      <c r="F38" s="75">
        <f>SUM(F14:F37)</f>
        <v>102219678</v>
      </c>
      <c r="G38" s="75">
        <f t="shared" ref="G38:L38" si="5">SUM(G14:G37)</f>
        <v>134677709</v>
      </c>
      <c r="H38" s="75">
        <f t="shared" si="5"/>
        <v>104683668</v>
      </c>
      <c r="I38" s="75">
        <f t="shared" si="5"/>
        <v>3101580324</v>
      </c>
      <c r="J38" s="75">
        <f t="shared" si="5"/>
        <v>3236258033</v>
      </c>
      <c r="K38" s="96">
        <f t="shared" si="5"/>
        <v>0</v>
      </c>
      <c r="L38" s="96">
        <f t="shared" si="5"/>
        <v>0</v>
      </c>
      <c r="M38" s="3"/>
      <c r="N38" s="3"/>
      <c r="O38" s="2"/>
      <c r="Q38" s="6"/>
    </row>
    <row r="39" spans="1:17" ht="31.5" x14ac:dyDescent="0.25">
      <c r="A39" s="115" t="s">
        <v>63</v>
      </c>
      <c r="B39" s="116" t="s">
        <v>64</v>
      </c>
      <c r="C39" s="116"/>
      <c r="D39" s="10" t="s">
        <v>65</v>
      </c>
      <c r="E39" s="10" t="s">
        <v>105</v>
      </c>
      <c r="F39" s="67">
        <v>1665920</v>
      </c>
      <c r="G39" s="4">
        <f>+ROUND(F39*$J$9,0)</f>
        <v>28320640</v>
      </c>
      <c r="H39" s="4">
        <v>1665920</v>
      </c>
      <c r="I39" s="4">
        <f>+ROUND(H39*$L$9,0)</f>
        <v>608060800</v>
      </c>
      <c r="J39" s="4">
        <f>+G39+I39</f>
        <v>636381440</v>
      </c>
      <c r="K39" s="49"/>
      <c r="L39" s="49"/>
      <c r="M39" s="3"/>
      <c r="N39" s="3"/>
      <c r="O39" s="2"/>
      <c r="Q39" s="6"/>
    </row>
    <row r="40" spans="1:17" ht="31.5" x14ac:dyDescent="0.25">
      <c r="A40" s="115"/>
      <c r="B40" s="116" t="s">
        <v>94</v>
      </c>
      <c r="C40" s="116"/>
      <c r="D40" s="10" t="s">
        <v>86</v>
      </c>
      <c r="E40" s="10" t="s">
        <v>87</v>
      </c>
      <c r="F40" s="67">
        <v>7878400</v>
      </c>
      <c r="G40" s="4">
        <f>+ROUND((F40/30)*$J$9,0)</f>
        <v>4464427</v>
      </c>
      <c r="H40" s="67">
        <v>7878400</v>
      </c>
      <c r="I40" s="4">
        <f>+ROUND((H40/30)*$L$9,0)</f>
        <v>95853867</v>
      </c>
      <c r="J40" s="4">
        <f>+G40+I40</f>
        <v>100318294</v>
      </c>
      <c r="K40" s="49"/>
      <c r="L40" s="49"/>
      <c r="M40" s="3"/>
      <c r="N40" s="3"/>
      <c r="O40" s="2"/>
      <c r="Q40" s="6"/>
    </row>
    <row r="41" spans="1:17" ht="31.5" x14ac:dyDescent="0.25">
      <c r="A41" s="115"/>
      <c r="B41" s="116" t="s">
        <v>113</v>
      </c>
      <c r="C41" s="116"/>
      <c r="D41" s="10" t="s">
        <v>86</v>
      </c>
      <c r="E41" s="10" t="s">
        <v>87</v>
      </c>
      <c r="F41" s="36">
        <v>9348760</v>
      </c>
      <c r="G41" s="4">
        <f>+ROUND((F41/30)*$J$10,0)</f>
        <v>5297631</v>
      </c>
      <c r="H41" s="36">
        <v>9348760</v>
      </c>
      <c r="I41" s="4">
        <f>+ROUND((H41/30)*$L$10,0)</f>
        <v>113743247</v>
      </c>
      <c r="J41" s="4">
        <f>+G41+I41</f>
        <v>119040878</v>
      </c>
      <c r="K41" s="49"/>
      <c r="L41" s="49"/>
      <c r="M41" s="3"/>
      <c r="N41" s="3"/>
      <c r="O41" s="2"/>
      <c r="Q41" s="6"/>
    </row>
    <row r="42" spans="1:17" x14ac:dyDescent="0.25">
      <c r="A42" s="115"/>
      <c r="B42" s="122" t="s">
        <v>67</v>
      </c>
      <c r="C42" s="122"/>
      <c r="D42" s="122"/>
      <c r="E42" s="122"/>
      <c r="F42" s="46">
        <f>SUM(F39:F41)</f>
        <v>18893080</v>
      </c>
      <c r="G42" s="46">
        <f>SUM(G39:G41)</f>
        <v>38082698</v>
      </c>
      <c r="H42" s="46">
        <f>SUM(H39:H41)</f>
        <v>18893080</v>
      </c>
      <c r="I42" s="46">
        <f t="shared" ref="I42:L42" si="6">SUM(I39:I41)</f>
        <v>817657914</v>
      </c>
      <c r="J42" s="46">
        <f t="shared" si="6"/>
        <v>855740612</v>
      </c>
      <c r="K42" s="46">
        <f>SUM(K39:K41)</f>
        <v>0</v>
      </c>
      <c r="L42" s="46">
        <f t="shared" si="6"/>
        <v>0</v>
      </c>
      <c r="M42" s="27"/>
      <c r="N42" s="3"/>
      <c r="O42" s="2"/>
      <c r="Q42" s="6"/>
    </row>
    <row r="43" spans="1:17" ht="31.5" x14ac:dyDescent="0.25">
      <c r="A43" s="115" t="s">
        <v>68</v>
      </c>
      <c r="B43" s="47" t="s">
        <v>69</v>
      </c>
      <c r="C43" s="28">
        <v>39</v>
      </c>
      <c r="D43" s="10" t="s">
        <v>65</v>
      </c>
      <c r="E43" s="10" t="s">
        <v>104</v>
      </c>
      <c r="F43" s="29">
        <v>4046</v>
      </c>
      <c r="G43" s="4">
        <f>+ROUND(F43*C43*J9,0)</f>
        <v>2682498</v>
      </c>
      <c r="H43" s="29">
        <v>4046</v>
      </c>
      <c r="I43" s="4">
        <f>+ROUND(H43*C43*L9,0)</f>
        <v>57594810</v>
      </c>
      <c r="J43" s="4">
        <f>+G43+I43</f>
        <v>60277308</v>
      </c>
      <c r="K43" s="4"/>
      <c r="L43" s="4"/>
      <c r="M43" s="3"/>
      <c r="N43" s="3"/>
      <c r="O43" s="2"/>
      <c r="Q43" s="6"/>
    </row>
    <row r="44" spans="1:17" x14ac:dyDescent="0.25">
      <c r="A44" s="115"/>
      <c r="B44" s="116" t="s">
        <v>70</v>
      </c>
      <c r="C44" s="116"/>
      <c r="D44" s="10" t="s">
        <v>88</v>
      </c>
      <c r="E44" s="10" t="s">
        <v>71</v>
      </c>
      <c r="F44" s="38">
        <v>7391440</v>
      </c>
      <c r="G44" s="4">
        <f>+ROUND((F44/30)*$J$10,0)</f>
        <v>4188483</v>
      </c>
      <c r="H44" s="38">
        <v>7391440</v>
      </c>
      <c r="I44" s="4">
        <f>+ROUND((H44/30)*$L$10,0)</f>
        <v>89929187</v>
      </c>
      <c r="J44" s="4">
        <f t="shared" ref="J44:J53" si="7">+G44+I44</f>
        <v>94117670</v>
      </c>
      <c r="K44" s="4"/>
      <c r="L44" s="4"/>
      <c r="M44" s="3"/>
      <c r="N44" s="3"/>
      <c r="O44" s="2"/>
      <c r="Q44" s="6"/>
    </row>
    <row r="45" spans="1:17" ht="31.5" x14ac:dyDescent="0.25">
      <c r="A45" s="115"/>
      <c r="B45" s="47" t="s">
        <v>72</v>
      </c>
      <c r="C45" s="28">
        <v>1</v>
      </c>
      <c r="D45" s="17" t="s">
        <v>73</v>
      </c>
      <c r="E45" s="17" t="s">
        <v>74</v>
      </c>
      <c r="F45" s="29">
        <v>248737</v>
      </c>
      <c r="G45" s="4">
        <f>+ROUND(F45*C45,0)</f>
        <v>248737</v>
      </c>
      <c r="H45" s="4"/>
      <c r="I45" s="4"/>
      <c r="J45" s="4">
        <f t="shared" si="7"/>
        <v>248737</v>
      </c>
      <c r="K45" s="4"/>
      <c r="L45" s="4"/>
      <c r="M45" s="3"/>
      <c r="N45" s="3"/>
      <c r="O45" s="2"/>
      <c r="Q45" s="6"/>
    </row>
    <row r="46" spans="1:17" ht="31.5" x14ac:dyDescent="0.25">
      <c r="A46" s="115"/>
      <c r="B46" s="48" t="s">
        <v>75</v>
      </c>
      <c r="C46" s="28">
        <v>1</v>
      </c>
      <c r="D46" s="17" t="s">
        <v>73</v>
      </c>
      <c r="E46" s="17" t="s">
        <v>74</v>
      </c>
      <c r="F46" s="11"/>
      <c r="G46" s="11"/>
      <c r="H46" s="29">
        <v>1079191</v>
      </c>
      <c r="I46" s="4">
        <f>ROUND(C46*H46,0)</f>
        <v>1079191</v>
      </c>
      <c r="J46" s="4">
        <f t="shared" si="7"/>
        <v>1079191</v>
      </c>
      <c r="K46" s="4"/>
      <c r="L46" s="4"/>
      <c r="M46" s="3"/>
      <c r="N46" s="3"/>
      <c r="O46" s="2"/>
      <c r="Q46" s="6"/>
    </row>
    <row r="47" spans="1:17" ht="31.5" x14ac:dyDescent="0.25">
      <c r="A47" s="115"/>
      <c r="B47" s="47" t="s">
        <v>114</v>
      </c>
      <c r="C47" s="28">
        <v>1</v>
      </c>
      <c r="D47" s="17" t="s">
        <v>73</v>
      </c>
      <c r="E47" s="17" t="s">
        <v>74</v>
      </c>
      <c r="F47" s="67">
        <v>6963280</v>
      </c>
      <c r="G47" s="4">
        <f>+ROUND(F47*C47,0)</f>
        <v>6963280</v>
      </c>
      <c r="H47" s="4"/>
      <c r="I47" s="4"/>
      <c r="J47" s="4">
        <f t="shared" si="7"/>
        <v>6963280</v>
      </c>
      <c r="K47" s="4"/>
      <c r="L47" s="4"/>
      <c r="M47" s="3"/>
      <c r="N47" s="3"/>
      <c r="O47" s="2"/>
      <c r="Q47" s="6"/>
    </row>
    <row r="48" spans="1:17" ht="31.5" x14ac:dyDescent="0.25">
      <c r="A48" s="115"/>
      <c r="B48" s="47" t="s">
        <v>95</v>
      </c>
      <c r="C48" s="28">
        <v>1</v>
      </c>
      <c r="D48" s="17" t="s">
        <v>73</v>
      </c>
      <c r="E48" s="17" t="s">
        <v>74</v>
      </c>
      <c r="F48" s="11"/>
      <c r="G48" s="11"/>
      <c r="H48" s="39">
        <v>6730657</v>
      </c>
      <c r="I48" s="4">
        <f>+ROUND(H48*C48,0)</f>
        <v>6730657</v>
      </c>
      <c r="J48" s="4">
        <f t="shared" si="7"/>
        <v>6730657</v>
      </c>
      <c r="K48" s="4"/>
      <c r="L48" s="4"/>
      <c r="M48" s="3"/>
      <c r="N48" s="3"/>
      <c r="O48" s="2"/>
      <c r="Q48" s="6"/>
    </row>
    <row r="49" spans="1:19" ht="31.5" x14ac:dyDescent="0.25">
      <c r="A49" s="115"/>
      <c r="B49" s="47" t="s">
        <v>115</v>
      </c>
      <c r="C49" s="28">
        <v>1</v>
      </c>
      <c r="D49" s="17" t="s">
        <v>73</v>
      </c>
      <c r="E49" s="17" t="s">
        <v>74</v>
      </c>
      <c r="F49" s="40">
        <v>8435795</v>
      </c>
      <c r="G49" s="4">
        <f>+ROUND(F49*C49,0)</f>
        <v>8435795</v>
      </c>
      <c r="H49" s="4"/>
      <c r="I49" s="4"/>
      <c r="J49" s="4">
        <f t="shared" si="7"/>
        <v>8435795</v>
      </c>
      <c r="K49" s="4"/>
      <c r="L49" s="4"/>
      <c r="M49" s="3"/>
      <c r="N49" s="3"/>
      <c r="O49" s="2"/>
      <c r="Q49" s="6"/>
    </row>
    <row r="50" spans="1:19" ht="45" x14ac:dyDescent="0.25">
      <c r="A50" s="115"/>
      <c r="B50" s="47" t="s">
        <v>118</v>
      </c>
      <c r="C50" s="28">
        <v>1</v>
      </c>
      <c r="D50" s="17" t="s">
        <v>73</v>
      </c>
      <c r="E50" s="17" t="s">
        <v>74</v>
      </c>
      <c r="F50" s="11"/>
      <c r="G50" s="11"/>
      <c r="H50" s="41">
        <v>59048</v>
      </c>
      <c r="I50" s="4">
        <f>+ROUND(H50*C50,0)</f>
        <v>59048</v>
      </c>
      <c r="J50" s="4">
        <f t="shared" si="7"/>
        <v>59048</v>
      </c>
      <c r="K50" s="4"/>
      <c r="L50" s="4"/>
      <c r="M50" s="3"/>
      <c r="N50" s="3"/>
      <c r="O50" s="2"/>
      <c r="Q50" s="6"/>
    </row>
    <row r="51" spans="1:19" ht="31.5" x14ac:dyDescent="0.25">
      <c r="A51" s="115"/>
      <c r="B51" s="48" t="s">
        <v>77</v>
      </c>
      <c r="C51" s="23">
        <v>2</v>
      </c>
      <c r="D51" s="17" t="s">
        <v>78</v>
      </c>
      <c r="E51" s="65" t="s">
        <v>79</v>
      </c>
      <c r="F51" s="11"/>
      <c r="G51" s="11"/>
      <c r="H51" s="29">
        <v>126727</v>
      </c>
      <c r="I51" s="4">
        <f>+ROUND(H51*C51*$B$9,0)</f>
        <v>20276320</v>
      </c>
      <c r="J51" s="4">
        <f t="shared" si="7"/>
        <v>20276320</v>
      </c>
      <c r="K51" s="4"/>
      <c r="L51" s="4"/>
      <c r="M51" s="3"/>
      <c r="N51" s="3"/>
      <c r="O51" s="2"/>
    </row>
    <row r="52" spans="1:19" ht="31.5" x14ac:dyDescent="0.25">
      <c r="A52" s="115"/>
      <c r="B52" s="48" t="s">
        <v>80</v>
      </c>
      <c r="C52" s="23">
        <v>4</v>
      </c>
      <c r="D52" s="17" t="s">
        <v>78</v>
      </c>
      <c r="E52" s="65" t="s">
        <v>79</v>
      </c>
      <c r="F52" s="11"/>
      <c r="G52" s="11"/>
      <c r="H52" s="29">
        <v>1011384</v>
      </c>
      <c r="I52" s="4">
        <f>+ROUND(H52*C52*$B$9,0)</f>
        <v>323642880</v>
      </c>
      <c r="J52" s="4">
        <f t="shared" si="7"/>
        <v>323642880</v>
      </c>
      <c r="K52" s="4"/>
      <c r="L52" s="4"/>
      <c r="M52" s="3"/>
      <c r="N52" s="3"/>
      <c r="O52" s="37"/>
      <c r="P52" s="8"/>
      <c r="S52" s="2"/>
    </row>
    <row r="53" spans="1:19" ht="31.5" x14ac:dyDescent="0.25">
      <c r="A53" s="115"/>
      <c r="B53" s="67" t="s">
        <v>81</v>
      </c>
      <c r="C53" s="23">
        <v>10</v>
      </c>
      <c r="D53" s="17" t="s">
        <v>78</v>
      </c>
      <c r="E53" s="65" t="s">
        <v>71</v>
      </c>
      <c r="F53" s="11"/>
      <c r="G53" s="11"/>
      <c r="H53" s="5">
        <v>53224</v>
      </c>
      <c r="I53" s="4">
        <f>+ROUND(H53*C53,0)</f>
        <v>532240</v>
      </c>
      <c r="J53" s="4">
        <f t="shared" si="7"/>
        <v>532240</v>
      </c>
      <c r="K53" s="4"/>
      <c r="L53" s="4"/>
      <c r="M53" s="3"/>
      <c r="N53" s="3"/>
      <c r="O53" s="2"/>
    </row>
    <row r="54" spans="1:19" x14ac:dyDescent="0.25">
      <c r="A54" s="115"/>
      <c r="B54" s="122" t="s">
        <v>82</v>
      </c>
      <c r="C54" s="122"/>
      <c r="D54" s="122"/>
      <c r="E54" s="122"/>
      <c r="F54" s="75">
        <f>SUM(F43:F53)</f>
        <v>23043298</v>
      </c>
      <c r="G54" s="75">
        <f>SUM(G43:G53)</f>
        <v>22518793</v>
      </c>
      <c r="H54" s="75">
        <f>SUM(H43:H53)</f>
        <v>16455717</v>
      </c>
      <c r="I54" s="75">
        <f>SUM(I43:I53)</f>
        <v>499844333</v>
      </c>
      <c r="J54" s="75">
        <f>SUM(J43:J53)</f>
        <v>522363126</v>
      </c>
      <c r="K54" s="96">
        <f t="shared" ref="K54:L54" si="8">SUM(K43:K53)</f>
        <v>0</v>
      </c>
      <c r="L54" s="96">
        <f t="shared" si="8"/>
        <v>0</v>
      </c>
      <c r="M54" s="25"/>
      <c r="N54" s="3"/>
      <c r="O54" s="2"/>
    </row>
    <row r="55" spans="1:19" x14ac:dyDescent="0.25">
      <c r="A55" s="114" t="s">
        <v>83</v>
      </c>
      <c r="B55" s="114"/>
      <c r="C55" s="114"/>
      <c r="D55" s="114"/>
      <c r="E55" s="114"/>
      <c r="F55" s="70">
        <f>+F54+F42+F38</f>
        <v>144156056</v>
      </c>
      <c r="G55" s="70">
        <f>+G54+G42+G38</f>
        <v>195279200</v>
      </c>
      <c r="H55" s="70">
        <f>+H54+H42+H38</f>
        <v>140032465</v>
      </c>
      <c r="I55" s="70">
        <f>+I54+I42+I38</f>
        <v>4419082571</v>
      </c>
      <c r="J55" s="70">
        <f>+J54+J42+J38</f>
        <v>4614361771</v>
      </c>
      <c r="K55" s="70">
        <f t="shared" ref="K55:L55" si="9">+K54+K42+K38</f>
        <v>0</v>
      </c>
      <c r="L55" s="70">
        <f t="shared" si="9"/>
        <v>0</v>
      </c>
      <c r="M55" s="27"/>
      <c r="N55" s="27"/>
      <c r="O55" s="2"/>
    </row>
    <row r="56" spans="1:19" x14ac:dyDescent="0.25">
      <c r="A56" s="81"/>
      <c r="B56" s="81"/>
      <c r="C56" s="81"/>
      <c r="D56" s="81"/>
      <c r="E56" s="81"/>
      <c r="F56" s="27"/>
      <c r="G56" s="27"/>
      <c r="H56" s="27"/>
      <c r="I56" s="105" t="s">
        <v>103</v>
      </c>
      <c r="J56" s="106"/>
      <c r="K56" s="94">
        <f>K55/J55</f>
        <v>0</v>
      </c>
      <c r="L56" s="94">
        <f>L55/J55</f>
        <v>0</v>
      </c>
      <c r="N56" s="3"/>
      <c r="O56" s="2"/>
    </row>
    <row r="57" spans="1:19" ht="20.25" x14ac:dyDescent="0.25">
      <c r="A57" s="81"/>
      <c r="B57" s="81"/>
      <c r="C57" s="81"/>
      <c r="D57" s="81"/>
      <c r="E57" s="81"/>
      <c r="F57" s="27"/>
      <c r="G57" s="27"/>
      <c r="H57" s="27"/>
      <c r="I57" s="27"/>
      <c r="J57" s="82"/>
      <c r="K57" s="84">
        <f>K56+L56</f>
        <v>0</v>
      </c>
      <c r="L57" s="83"/>
      <c r="N57" s="3"/>
      <c r="O57" s="2"/>
    </row>
    <row r="58" spans="1:19" ht="18" x14ac:dyDescent="0.25">
      <c r="A58" s="100" t="s">
        <v>99</v>
      </c>
      <c r="B58" s="100"/>
      <c r="C58" s="100"/>
      <c r="D58" s="100"/>
      <c r="E58" s="100"/>
      <c r="F58" s="100"/>
      <c r="G58" s="100"/>
      <c r="H58" s="100"/>
      <c r="I58" s="100"/>
      <c r="J58" s="100"/>
      <c r="K58" s="100"/>
      <c r="L58" s="100"/>
      <c r="N58" s="3"/>
      <c r="O58" s="2"/>
    </row>
    <row r="59" spans="1:19" ht="15" x14ac:dyDescent="0.25">
      <c r="A59" s="101" t="s">
        <v>100</v>
      </c>
      <c r="B59" s="102"/>
      <c r="C59" s="102"/>
      <c r="D59" s="102"/>
      <c r="E59" s="102"/>
      <c r="F59" s="102"/>
      <c r="G59" s="102"/>
      <c r="H59" s="102"/>
      <c r="I59" s="102"/>
      <c r="J59" s="102"/>
      <c r="K59" s="102"/>
      <c r="L59" s="103"/>
      <c r="N59" s="3"/>
      <c r="O59" s="2"/>
    </row>
    <row r="60" spans="1:19" ht="31.5" customHeight="1" x14ac:dyDescent="0.25">
      <c r="A60" s="118" t="s">
        <v>110</v>
      </c>
      <c r="B60" s="118"/>
      <c r="C60" s="118"/>
      <c r="D60" s="118"/>
      <c r="E60" s="118"/>
      <c r="F60" s="118"/>
      <c r="G60" s="118"/>
      <c r="H60" s="118"/>
      <c r="I60" s="118"/>
      <c r="J60" s="118"/>
      <c r="K60" s="118"/>
      <c r="L60" s="118"/>
      <c r="N60" s="3"/>
      <c r="O60" s="2"/>
    </row>
    <row r="61" spans="1:19" ht="31.5" customHeight="1" x14ac:dyDescent="0.25">
      <c r="A61" s="118"/>
      <c r="B61" s="118"/>
      <c r="C61" s="118"/>
      <c r="D61" s="118"/>
      <c r="E61" s="118"/>
      <c r="F61" s="118"/>
      <c r="G61" s="118"/>
      <c r="H61" s="118"/>
      <c r="I61" s="118"/>
      <c r="J61" s="118"/>
      <c r="K61" s="118"/>
      <c r="L61" s="118"/>
      <c r="N61" s="3"/>
      <c r="O61" s="2"/>
    </row>
    <row r="62" spans="1:19" ht="31.5" customHeight="1" x14ac:dyDescent="0.25">
      <c r="A62" s="118"/>
      <c r="B62" s="118"/>
      <c r="C62" s="118"/>
      <c r="D62" s="118"/>
      <c r="E62" s="118"/>
      <c r="F62" s="118"/>
      <c r="G62" s="118"/>
      <c r="H62" s="118"/>
      <c r="I62" s="118"/>
      <c r="J62" s="118"/>
      <c r="K62" s="118"/>
      <c r="L62" s="118"/>
      <c r="N62" s="3"/>
      <c r="O62" s="2"/>
      <c r="P62" s="9"/>
    </row>
    <row r="63" spans="1:19" ht="42" customHeight="1" x14ac:dyDescent="0.25">
      <c r="A63" s="118"/>
      <c r="B63" s="118"/>
      <c r="C63" s="118"/>
      <c r="D63" s="118"/>
      <c r="E63" s="118"/>
      <c r="F63" s="118"/>
      <c r="G63" s="118"/>
      <c r="H63" s="118"/>
      <c r="I63" s="118"/>
      <c r="J63" s="118"/>
      <c r="K63" s="118"/>
      <c r="L63" s="118"/>
      <c r="N63" s="3"/>
      <c r="O63" s="2"/>
      <c r="P63" s="9"/>
    </row>
    <row r="64" spans="1:19" ht="31.5" customHeight="1" x14ac:dyDescent="0.25">
      <c r="A64" s="118"/>
      <c r="B64" s="118"/>
      <c r="C64" s="118"/>
      <c r="D64" s="118"/>
      <c r="E64" s="118"/>
      <c r="F64" s="118"/>
      <c r="G64" s="118"/>
      <c r="H64" s="118"/>
      <c r="I64" s="118"/>
      <c r="J64" s="118"/>
      <c r="K64" s="118"/>
      <c r="L64" s="118"/>
      <c r="N64" s="3"/>
      <c r="O64" s="2"/>
    </row>
    <row r="65" spans="1:15" ht="31.5" customHeight="1" x14ac:dyDescent="0.25">
      <c r="A65" s="118"/>
      <c r="B65" s="118"/>
      <c r="C65" s="118"/>
      <c r="D65" s="118"/>
      <c r="E65" s="118"/>
      <c r="F65" s="118"/>
      <c r="G65" s="118"/>
      <c r="H65" s="118"/>
      <c r="I65" s="118"/>
      <c r="J65" s="118"/>
      <c r="K65" s="118"/>
      <c r="L65" s="118"/>
      <c r="N65" s="3"/>
      <c r="O65" s="2"/>
    </row>
    <row r="66" spans="1:15" ht="31.5" customHeight="1" x14ac:dyDescent="0.25">
      <c r="A66" s="118"/>
      <c r="B66" s="118"/>
      <c r="C66" s="118"/>
      <c r="D66" s="118"/>
      <c r="E66" s="118"/>
      <c r="F66" s="118"/>
      <c r="G66" s="118"/>
      <c r="H66" s="118"/>
      <c r="I66" s="118"/>
      <c r="J66" s="118"/>
      <c r="K66" s="118"/>
      <c r="L66" s="118"/>
      <c r="N66" s="3"/>
      <c r="O66" s="2"/>
    </row>
    <row r="67" spans="1:15" ht="31.5" customHeight="1" x14ac:dyDescent="0.25">
      <c r="A67" s="118"/>
      <c r="B67" s="118"/>
      <c r="C67" s="118"/>
      <c r="D67" s="118"/>
      <c r="E67" s="118"/>
      <c r="F67" s="118"/>
      <c r="G67" s="118"/>
      <c r="H67" s="118"/>
      <c r="I67" s="118"/>
      <c r="J67" s="118"/>
      <c r="K67" s="118"/>
      <c r="L67" s="118"/>
      <c r="N67" s="25"/>
      <c r="O67" s="2"/>
    </row>
    <row r="68" spans="1:15" ht="51" customHeight="1" x14ac:dyDescent="0.25">
      <c r="A68" s="118"/>
      <c r="B68" s="118"/>
      <c r="C68" s="118"/>
      <c r="D68" s="118"/>
      <c r="E68" s="118"/>
      <c r="F68" s="118"/>
      <c r="G68" s="118"/>
      <c r="H68" s="118"/>
      <c r="I68" s="118"/>
      <c r="J68" s="118"/>
      <c r="K68" s="118"/>
      <c r="L68" s="118"/>
      <c r="N68" s="27"/>
      <c r="O68" s="2"/>
    </row>
    <row r="69" spans="1:15" ht="15" x14ac:dyDescent="0.25">
      <c r="A69" s="118"/>
      <c r="B69" s="118"/>
      <c r="C69" s="118"/>
      <c r="D69" s="118"/>
      <c r="E69" s="118"/>
      <c r="F69" s="118"/>
      <c r="G69" s="118"/>
      <c r="H69" s="118"/>
      <c r="I69" s="118"/>
      <c r="J69" s="118"/>
      <c r="K69" s="118"/>
      <c r="L69" s="118"/>
    </row>
    <row r="70" spans="1:15" ht="15" x14ac:dyDescent="0.25">
      <c r="A70" s="118"/>
      <c r="B70" s="118"/>
      <c r="C70" s="118"/>
      <c r="D70" s="118"/>
      <c r="E70" s="118"/>
      <c r="F70" s="118"/>
      <c r="G70" s="118"/>
      <c r="H70" s="118"/>
      <c r="I70" s="118"/>
      <c r="J70" s="118"/>
      <c r="K70" s="118"/>
      <c r="L70" s="118"/>
    </row>
    <row r="71" spans="1:15" ht="15" x14ac:dyDescent="0.25">
      <c r="A71" s="118"/>
      <c r="B71" s="118"/>
      <c r="C71" s="118"/>
      <c r="D71" s="118"/>
      <c r="E71" s="118"/>
      <c r="F71" s="118"/>
      <c r="G71" s="118"/>
      <c r="H71" s="118"/>
      <c r="I71" s="118"/>
      <c r="J71" s="118"/>
      <c r="K71" s="118"/>
      <c r="L71" s="118"/>
    </row>
    <row r="72" spans="1:15" ht="15" x14ac:dyDescent="0.25">
      <c r="A72" s="118"/>
      <c r="B72" s="118"/>
      <c r="C72" s="118"/>
      <c r="D72" s="118"/>
      <c r="E72" s="118"/>
      <c r="F72" s="118"/>
      <c r="G72" s="118"/>
      <c r="H72" s="118"/>
      <c r="I72" s="118"/>
      <c r="J72" s="118"/>
      <c r="K72" s="118"/>
      <c r="L72" s="118"/>
    </row>
    <row r="73" spans="1:15" ht="15" x14ac:dyDescent="0.25">
      <c r="A73" s="118"/>
      <c r="B73" s="118"/>
      <c r="C73" s="118"/>
      <c r="D73" s="118"/>
      <c r="E73" s="118"/>
      <c r="F73" s="118"/>
      <c r="G73" s="118"/>
      <c r="H73" s="118"/>
      <c r="I73" s="118"/>
      <c r="J73" s="118"/>
      <c r="K73" s="118"/>
      <c r="L73" s="118"/>
    </row>
    <row r="74" spans="1:15" ht="15" x14ac:dyDescent="0.25">
      <c r="A74" s="118"/>
      <c r="B74" s="118"/>
      <c r="C74" s="118"/>
      <c r="D74" s="118"/>
      <c r="E74" s="118"/>
      <c r="F74" s="118"/>
      <c r="G74" s="118"/>
      <c r="H74" s="118"/>
      <c r="I74" s="118"/>
      <c r="J74" s="118"/>
      <c r="K74" s="118"/>
      <c r="L74" s="118"/>
    </row>
    <row r="75" spans="1:15" ht="15" x14ac:dyDescent="0.25">
      <c r="A75" s="118"/>
      <c r="B75" s="118"/>
      <c r="C75" s="118"/>
      <c r="D75" s="118"/>
      <c r="E75" s="118"/>
      <c r="F75" s="118"/>
      <c r="G75" s="118"/>
      <c r="H75" s="118"/>
      <c r="I75" s="118"/>
      <c r="J75" s="118"/>
      <c r="K75" s="118"/>
      <c r="L75" s="118"/>
    </row>
    <row r="76" spans="1:15" ht="27.75" customHeight="1" x14ac:dyDescent="0.25">
      <c r="A76" s="118"/>
      <c r="B76" s="118"/>
      <c r="C76" s="118"/>
      <c r="D76" s="118"/>
      <c r="E76" s="118"/>
      <c r="F76" s="118"/>
      <c r="G76" s="118"/>
      <c r="H76" s="118"/>
      <c r="I76" s="118"/>
      <c r="J76" s="118"/>
      <c r="K76" s="118"/>
      <c r="L76" s="118"/>
    </row>
    <row r="77" spans="1:15" ht="15" x14ac:dyDescent="0.25">
      <c r="A77" s="99" t="s">
        <v>102</v>
      </c>
      <c r="B77" s="99"/>
      <c r="C77" s="99"/>
      <c r="D77" s="99"/>
      <c r="E77" s="99"/>
      <c r="F77" s="99"/>
      <c r="G77" s="99"/>
      <c r="H77" s="99"/>
      <c r="I77" s="99"/>
      <c r="J77" s="99"/>
      <c r="K77" s="99"/>
      <c r="L77" s="99"/>
    </row>
    <row r="78" spans="1:15" ht="15" x14ac:dyDescent="0.25">
      <c r="A78" s="99"/>
      <c r="B78" s="99"/>
      <c r="C78" s="99"/>
      <c r="D78" s="99"/>
      <c r="E78" s="99"/>
      <c r="F78" s="99"/>
      <c r="G78" s="99"/>
      <c r="H78" s="99"/>
      <c r="I78" s="99"/>
      <c r="J78" s="99"/>
      <c r="K78" s="99"/>
      <c r="L78" s="99"/>
    </row>
    <row r="79" spans="1:15" ht="15" x14ac:dyDescent="0.25">
      <c r="A79" s="99"/>
      <c r="B79" s="99"/>
      <c r="C79" s="99"/>
      <c r="D79" s="99"/>
      <c r="E79" s="99"/>
      <c r="F79" s="99"/>
      <c r="G79" s="99"/>
      <c r="H79" s="99"/>
      <c r="I79" s="99"/>
      <c r="J79" s="99"/>
      <c r="K79" s="99"/>
      <c r="L79" s="99"/>
    </row>
    <row r="80" spans="1:15" ht="15" x14ac:dyDescent="0.25">
      <c r="A80" s="99"/>
      <c r="B80" s="99"/>
      <c r="C80" s="99"/>
      <c r="D80" s="99"/>
      <c r="E80" s="99"/>
      <c r="F80" s="99"/>
      <c r="G80" s="99"/>
      <c r="H80" s="99"/>
      <c r="I80" s="99"/>
      <c r="J80" s="99"/>
      <c r="K80" s="99"/>
      <c r="L80" s="99"/>
    </row>
    <row r="81" spans="1:12" ht="15" x14ac:dyDescent="0.25">
      <c r="A81" s="99"/>
      <c r="B81" s="99"/>
      <c r="C81" s="99"/>
      <c r="D81" s="99"/>
      <c r="E81" s="99"/>
      <c r="F81" s="99"/>
      <c r="G81" s="99"/>
      <c r="H81" s="99"/>
      <c r="I81" s="99"/>
      <c r="J81" s="99"/>
      <c r="K81" s="99"/>
      <c r="L81" s="99"/>
    </row>
    <row r="82" spans="1:12" ht="15" x14ac:dyDescent="0.25">
      <c r="A82" s="99"/>
      <c r="B82" s="99"/>
      <c r="C82" s="99"/>
      <c r="D82" s="99"/>
      <c r="E82" s="99"/>
      <c r="F82" s="99"/>
      <c r="G82" s="99"/>
      <c r="H82" s="99"/>
      <c r="I82" s="99"/>
      <c r="J82" s="99"/>
      <c r="K82" s="99"/>
      <c r="L82" s="99"/>
    </row>
    <row r="83" spans="1:12" ht="15" x14ac:dyDescent="0.25">
      <c r="A83" s="99"/>
      <c r="B83" s="99"/>
      <c r="C83" s="99"/>
      <c r="D83" s="99"/>
      <c r="E83" s="99"/>
      <c r="F83" s="99"/>
      <c r="G83" s="99"/>
      <c r="H83" s="99"/>
      <c r="I83" s="99"/>
      <c r="J83" s="99"/>
      <c r="K83" s="99"/>
      <c r="L83" s="99"/>
    </row>
    <row r="84" spans="1:12" ht="15" x14ac:dyDescent="0.25">
      <c r="A84" s="99"/>
      <c r="B84" s="99"/>
      <c r="C84" s="99"/>
      <c r="D84" s="99"/>
      <c r="E84" s="99"/>
      <c r="F84" s="99"/>
      <c r="G84" s="99"/>
      <c r="H84" s="99"/>
      <c r="I84" s="99"/>
      <c r="J84" s="99"/>
      <c r="K84" s="99"/>
      <c r="L84" s="99"/>
    </row>
    <row r="85" spans="1:12" ht="15" x14ac:dyDescent="0.25">
      <c r="A85" s="99"/>
      <c r="B85" s="99"/>
      <c r="C85" s="99"/>
      <c r="D85" s="99"/>
      <c r="E85" s="99"/>
      <c r="F85" s="99"/>
      <c r="G85" s="99"/>
      <c r="H85" s="99"/>
      <c r="I85" s="99"/>
      <c r="J85" s="99"/>
      <c r="K85" s="99"/>
      <c r="L85" s="99"/>
    </row>
    <row r="86" spans="1:12" ht="15" x14ac:dyDescent="0.25">
      <c r="A86" s="99"/>
      <c r="B86" s="99"/>
      <c r="C86" s="99"/>
      <c r="D86" s="99"/>
      <c r="E86" s="99"/>
      <c r="F86" s="99"/>
      <c r="G86" s="99"/>
      <c r="H86" s="99"/>
      <c r="I86" s="99"/>
      <c r="J86" s="99"/>
      <c r="K86" s="99"/>
      <c r="L86" s="99"/>
    </row>
  </sheetData>
  <autoFilter ref="B13:J13" xr:uid="{ED066296-94B3-4990-ACA7-2E67BDB08DF4}">
    <filterColumn colId="2" showButton="0"/>
  </autoFilter>
  <mergeCells count="50">
    <mergeCell ref="D10:G10"/>
    <mergeCell ref="B1:L1"/>
    <mergeCell ref="B2:L2"/>
    <mergeCell ref="B3:L3"/>
    <mergeCell ref="B4:L4"/>
    <mergeCell ref="D6:G9"/>
    <mergeCell ref="A55:E55"/>
    <mergeCell ref="A39:A42"/>
    <mergeCell ref="B39:C39"/>
    <mergeCell ref="B40:C40"/>
    <mergeCell ref="B41:C41"/>
    <mergeCell ref="B44:C44"/>
    <mergeCell ref="A43:A54"/>
    <mergeCell ref="D29:E29"/>
    <mergeCell ref="B32:C32"/>
    <mergeCell ref="B33:C33"/>
    <mergeCell ref="B34:C34"/>
    <mergeCell ref="B35:C35"/>
    <mergeCell ref="B38:E38"/>
    <mergeCell ref="B42:E42"/>
    <mergeCell ref="B54:E54"/>
    <mergeCell ref="B37:C37"/>
    <mergeCell ref="H12:I12"/>
    <mergeCell ref="D25:E25"/>
    <mergeCell ref="D26:E26"/>
    <mergeCell ref="D27:E27"/>
    <mergeCell ref="D28:E28"/>
    <mergeCell ref="D24:E24"/>
    <mergeCell ref="F12:G12"/>
    <mergeCell ref="D22:E22"/>
    <mergeCell ref="D23:E23"/>
    <mergeCell ref="B36:C36"/>
    <mergeCell ref="B30:C30"/>
    <mergeCell ref="B31:C31"/>
    <mergeCell ref="A77:L86"/>
    <mergeCell ref="K12:L12"/>
    <mergeCell ref="I56:J56"/>
    <mergeCell ref="A58:L58"/>
    <mergeCell ref="A59:L59"/>
    <mergeCell ref="A60:L76"/>
    <mergeCell ref="D13:E13"/>
    <mergeCell ref="A14:A38"/>
    <mergeCell ref="D14:E14"/>
    <mergeCell ref="D15:E15"/>
    <mergeCell ref="D16:E16"/>
    <mergeCell ref="D17:E17"/>
    <mergeCell ref="D18:E18"/>
    <mergeCell ref="D19:E19"/>
    <mergeCell ref="D20:E20"/>
    <mergeCell ref="D21:E21"/>
  </mergeCells>
  <dataValidations count="1">
    <dataValidation allowBlank="1" showInputMessage="1" showErrorMessage="1" prompt="ENTIENDASE UN MES DE ATENCIÓN COMO MES LABORAL QUE REFIERE 30 DIAS" sqref="A8:A9 B10" xr:uid="{31CB19BB-9302-4B72-AC02-5A31F28F7D92}"/>
  </dataValidations>
  <printOptions horizontalCentered="1" verticalCentered="1"/>
  <pageMargins left="0" right="0" top="0" bottom="0" header="0" footer="0"/>
  <pageSetup scale="31" orientation="landscape" horizontalDpi="4294967295" verticalDpi="4294967295"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571A5-D827-47C6-9826-BE024FB7F52E}">
  <sheetPr>
    <tabColor theme="5" tint="0.59999389629810485"/>
    <pageSetUpPr fitToPage="1"/>
  </sheetPr>
  <dimension ref="A1:S79"/>
  <sheetViews>
    <sheetView showGridLines="0" view="pageBreakPreview" topLeftCell="A57" zoomScale="65" zoomScaleNormal="50" zoomScaleSheetLayoutView="65" workbookViewId="0">
      <selection activeCell="E48" sqref="E48"/>
    </sheetView>
  </sheetViews>
  <sheetFormatPr baseColWidth="10" defaultColWidth="11.42578125" defaultRowHeight="15.75" x14ac:dyDescent="0.25"/>
  <cols>
    <col min="1" max="1" width="18.5703125" style="1" customWidth="1"/>
    <col min="2" max="2" width="57" style="1" customWidth="1"/>
    <col min="3" max="3" width="16.28515625" style="1" customWidth="1"/>
    <col min="4" max="4" width="17.5703125" style="19" customWidth="1"/>
    <col min="5" max="5" width="23.140625" style="19" customWidth="1"/>
    <col min="6" max="12" width="30.140625" style="1" customWidth="1"/>
    <col min="13" max="14" width="28.42578125" style="1" hidden="1" customWidth="1"/>
    <col min="15" max="15" width="15.85546875" style="1" hidden="1" customWidth="1"/>
    <col min="16" max="16" width="13.42578125" style="7" hidden="1" customWidth="1"/>
    <col min="17" max="17" width="17.7109375" style="7" hidden="1" customWidth="1"/>
    <col min="18" max="18" width="23.85546875" style="7" customWidth="1"/>
    <col min="19" max="19" width="23.85546875" style="1" customWidth="1"/>
    <col min="20" max="223" width="11.42578125" style="1"/>
    <col min="224" max="225" width="9.7109375" style="1" customWidth="1"/>
    <col min="226" max="226" width="61" style="1" customWidth="1"/>
    <col min="227" max="227" width="18.7109375" style="1" customWidth="1"/>
    <col min="228" max="228" width="17.85546875" style="1" customWidth="1"/>
    <col min="229" max="232" width="57" style="1" customWidth="1"/>
    <col min="233" max="233" width="25.85546875" style="1" bestFit="1" customWidth="1"/>
    <col min="234" max="234" width="25.140625" style="1" customWidth="1"/>
    <col min="235" max="235" width="33.28515625" style="1" customWidth="1"/>
    <col min="236" max="236" width="24.140625" style="1" customWidth="1"/>
    <col min="237" max="237" width="27.42578125" style="1" customWidth="1"/>
    <col min="238" max="479" width="11.42578125" style="1"/>
    <col min="480" max="481" width="9.7109375" style="1" customWidth="1"/>
    <col min="482" max="482" width="61" style="1" customWidth="1"/>
    <col min="483" max="483" width="18.7109375" style="1" customWidth="1"/>
    <col min="484" max="484" width="17.85546875" style="1" customWidth="1"/>
    <col min="485" max="488" width="57" style="1" customWidth="1"/>
    <col min="489" max="489" width="25.85546875" style="1" bestFit="1" customWidth="1"/>
    <col min="490" max="490" width="25.140625" style="1" customWidth="1"/>
    <col min="491" max="491" width="33.28515625" style="1" customWidth="1"/>
    <col min="492" max="492" width="24.140625" style="1" customWidth="1"/>
    <col min="493" max="493" width="27.42578125" style="1" customWidth="1"/>
    <col min="494" max="735" width="11.42578125" style="1"/>
    <col min="736" max="737" width="9.7109375" style="1" customWidth="1"/>
    <col min="738" max="738" width="61" style="1" customWidth="1"/>
    <col min="739" max="739" width="18.7109375" style="1" customWidth="1"/>
    <col min="740" max="740" width="17.85546875" style="1" customWidth="1"/>
    <col min="741" max="744" width="57" style="1" customWidth="1"/>
    <col min="745" max="745" width="25.85546875" style="1" bestFit="1" customWidth="1"/>
    <col min="746" max="746" width="25.140625" style="1" customWidth="1"/>
    <col min="747" max="747" width="33.28515625" style="1" customWidth="1"/>
    <col min="748" max="748" width="24.140625" style="1" customWidth="1"/>
    <col min="749" max="749" width="27.42578125" style="1" customWidth="1"/>
    <col min="750" max="991" width="11.42578125" style="1"/>
    <col min="992" max="993" width="9.7109375" style="1" customWidth="1"/>
    <col min="994" max="994" width="61" style="1" customWidth="1"/>
    <col min="995" max="995" width="18.7109375" style="1" customWidth="1"/>
    <col min="996" max="996" width="17.85546875" style="1" customWidth="1"/>
    <col min="997" max="1000" width="57" style="1" customWidth="1"/>
    <col min="1001" max="1001" width="25.85546875" style="1" bestFit="1" customWidth="1"/>
    <col min="1002" max="1002" width="25.140625" style="1" customWidth="1"/>
    <col min="1003" max="1003" width="33.28515625" style="1" customWidth="1"/>
    <col min="1004" max="1004" width="24.140625" style="1" customWidth="1"/>
    <col min="1005" max="1005" width="27.42578125" style="1" customWidth="1"/>
    <col min="1006" max="1247" width="11.42578125" style="1"/>
    <col min="1248" max="1249" width="9.7109375" style="1" customWidth="1"/>
    <col min="1250" max="1250" width="61" style="1" customWidth="1"/>
    <col min="1251" max="1251" width="18.7109375" style="1" customWidth="1"/>
    <col min="1252" max="1252" width="17.85546875" style="1" customWidth="1"/>
    <col min="1253" max="1256" width="57" style="1" customWidth="1"/>
    <col min="1257" max="1257" width="25.85546875" style="1" bestFit="1" customWidth="1"/>
    <col min="1258" max="1258" width="25.140625" style="1" customWidth="1"/>
    <col min="1259" max="1259" width="33.28515625" style="1" customWidth="1"/>
    <col min="1260" max="1260" width="24.140625" style="1" customWidth="1"/>
    <col min="1261" max="1261" width="27.42578125" style="1" customWidth="1"/>
    <col min="1262" max="1503" width="11.42578125" style="1"/>
    <col min="1504" max="1505" width="9.7109375" style="1" customWidth="1"/>
    <col min="1506" max="1506" width="61" style="1" customWidth="1"/>
    <col min="1507" max="1507" width="18.7109375" style="1" customWidth="1"/>
    <col min="1508" max="1508" width="17.85546875" style="1" customWidth="1"/>
    <col min="1509" max="1512" width="57" style="1" customWidth="1"/>
    <col min="1513" max="1513" width="25.85546875" style="1" bestFit="1" customWidth="1"/>
    <col min="1514" max="1514" width="25.140625" style="1" customWidth="1"/>
    <col min="1515" max="1515" width="33.28515625" style="1" customWidth="1"/>
    <col min="1516" max="1516" width="24.140625" style="1" customWidth="1"/>
    <col min="1517" max="1517" width="27.42578125" style="1" customWidth="1"/>
    <col min="1518" max="1759" width="11.42578125" style="1"/>
    <col min="1760" max="1761" width="9.7109375" style="1" customWidth="1"/>
    <col min="1762" max="1762" width="61" style="1" customWidth="1"/>
    <col min="1763" max="1763" width="18.7109375" style="1" customWidth="1"/>
    <col min="1764" max="1764" width="17.85546875" style="1" customWidth="1"/>
    <col min="1765" max="1768" width="57" style="1" customWidth="1"/>
    <col min="1769" max="1769" width="25.85546875" style="1" bestFit="1" customWidth="1"/>
    <col min="1770" max="1770" width="25.140625" style="1" customWidth="1"/>
    <col min="1771" max="1771" width="33.28515625" style="1" customWidth="1"/>
    <col min="1772" max="1772" width="24.140625" style="1" customWidth="1"/>
    <col min="1773" max="1773" width="27.42578125" style="1" customWidth="1"/>
    <col min="1774" max="2015" width="11.42578125" style="1"/>
    <col min="2016" max="2017" width="9.7109375" style="1" customWidth="1"/>
    <col min="2018" max="2018" width="61" style="1" customWidth="1"/>
    <col min="2019" max="2019" width="18.7109375" style="1" customWidth="1"/>
    <col min="2020" max="2020" width="17.85546875" style="1" customWidth="1"/>
    <col min="2021" max="2024" width="57" style="1" customWidth="1"/>
    <col min="2025" max="2025" width="25.85546875" style="1" bestFit="1" customWidth="1"/>
    <col min="2026" max="2026" width="25.140625" style="1" customWidth="1"/>
    <col min="2027" max="2027" width="33.28515625" style="1" customWidth="1"/>
    <col min="2028" max="2028" width="24.140625" style="1" customWidth="1"/>
    <col min="2029" max="2029" width="27.42578125" style="1" customWidth="1"/>
    <col min="2030" max="2271" width="11.42578125" style="1"/>
    <col min="2272" max="2273" width="9.7109375" style="1" customWidth="1"/>
    <col min="2274" max="2274" width="61" style="1" customWidth="1"/>
    <col min="2275" max="2275" width="18.7109375" style="1" customWidth="1"/>
    <col min="2276" max="2276" width="17.85546875" style="1" customWidth="1"/>
    <col min="2277" max="2280" width="57" style="1" customWidth="1"/>
    <col min="2281" max="2281" width="25.85546875" style="1" bestFit="1" customWidth="1"/>
    <col min="2282" max="2282" width="25.140625" style="1" customWidth="1"/>
    <col min="2283" max="2283" width="33.28515625" style="1" customWidth="1"/>
    <col min="2284" max="2284" width="24.140625" style="1" customWidth="1"/>
    <col min="2285" max="2285" width="27.42578125" style="1" customWidth="1"/>
    <col min="2286" max="2527" width="11.42578125" style="1"/>
    <col min="2528" max="2529" width="9.7109375" style="1" customWidth="1"/>
    <col min="2530" max="2530" width="61" style="1" customWidth="1"/>
    <col min="2531" max="2531" width="18.7109375" style="1" customWidth="1"/>
    <col min="2532" max="2532" width="17.85546875" style="1" customWidth="1"/>
    <col min="2533" max="2536" width="57" style="1" customWidth="1"/>
    <col min="2537" max="2537" width="25.85546875" style="1" bestFit="1" customWidth="1"/>
    <col min="2538" max="2538" width="25.140625" style="1" customWidth="1"/>
    <col min="2539" max="2539" width="33.28515625" style="1" customWidth="1"/>
    <col min="2540" max="2540" width="24.140625" style="1" customWidth="1"/>
    <col min="2541" max="2541" width="27.42578125" style="1" customWidth="1"/>
    <col min="2542" max="2783" width="11.42578125" style="1"/>
    <col min="2784" max="2785" width="9.7109375" style="1" customWidth="1"/>
    <col min="2786" max="2786" width="61" style="1" customWidth="1"/>
    <col min="2787" max="2787" width="18.7109375" style="1" customWidth="1"/>
    <col min="2788" max="2788" width="17.85546875" style="1" customWidth="1"/>
    <col min="2789" max="2792" width="57" style="1" customWidth="1"/>
    <col min="2793" max="2793" width="25.85546875" style="1" bestFit="1" customWidth="1"/>
    <col min="2794" max="2794" width="25.140625" style="1" customWidth="1"/>
    <col min="2795" max="2795" width="33.28515625" style="1" customWidth="1"/>
    <col min="2796" max="2796" width="24.140625" style="1" customWidth="1"/>
    <col min="2797" max="2797" width="27.42578125" style="1" customWidth="1"/>
    <col min="2798" max="3039" width="11.42578125" style="1"/>
    <col min="3040" max="3041" width="9.7109375" style="1" customWidth="1"/>
    <col min="3042" max="3042" width="61" style="1" customWidth="1"/>
    <col min="3043" max="3043" width="18.7109375" style="1" customWidth="1"/>
    <col min="3044" max="3044" width="17.85546875" style="1" customWidth="1"/>
    <col min="3045" max="3048" width="57" style="1" customWidth="1"/>
    <col min="3049" max="3049" width="25.85546875" style="1" bestFit="1" customWidth="1"/>
    <col min="3050" max="3050" width="25.140625" style="1" customWidth="1"/>
    <col min="3051" max="3051" width="33.28515625" style="1" customWidth="1"/>
    <col min="3052" max="3052" width="24.140625" style="1" customWidth="1"/>
    <col min="3053" max="3053" width="27.42578125" style="1" customWidth="1"/>
    <col min="3054" max="3295" width="11.42578125" style="1"/>
    <col min="3296" max="3297" width="9.7109375" style="1" customWidth="1"/>
    <col min="3298" max="3298" width="61" style="1" customWidth="1"/>
    <col min="3299" max="3299" width="18.7109375" style="1" customWidth="1"/>
    <col min="3300" max="3300" width="17.85546875" style="1" customWidth="1"/>
    <col min="3301" max="3304" width="57" style="1" customWidth="1"/>
    <col min="3305" max="3305" width="25.85546875" style="1" bestFit="1" customWidth="1"/>
    <col min="3306" max="3306" width="25.140625" style="1" customWidth="1"/>
    <col min="3307" max="3307" width="33.28515625" style="1" customWidth="1"/>
    <col min="3308" max="3308" width="24.140625" style="1" customWidth="1"/>
    <col min="3309" max="3309" width="27.42578125" style="1" customWidth="1"/>
    <col min="3310" max="3551" width="11.42578125" style="1"/>
    <col min="3552" max="3553" width="9.7109375" style="1" customWidth="1"/>
    <col min="3554" max="3554" width="61" style="1" customWidth="1"/>
    <col min="3555" max="3555" width="18.7109375" style="1" customWidth="1"/>
    <col min="3556" max="3556" width="17.85546875" style="1" customWidth="1"/>
    <col min="3557" max="3560" width="57" style="1" customWidth="1"/>
    <col min="3561" max="3561" width="25.85546875" style="1" bestFit="1" customWidth="1"/>
    <col min="3562" max="3562" width="25.140625" style="1" customWidth="1"/>
    <col min="3563" max="3563" width="33.28515625" style="1" customWidth="1"/>
    <col min="3564" max="3564" width="24.140625" style="1" customWidth="1"/>
    <col min="3565" max="3565" width="27.42578125" style="1" customWidth="1"/>
    <col min="3566" max="3807" width="11.42578125" style="1"/>
    <col min="3808" max="3809" width="9.7109375" style="1" customWidth="1"/>
    <col min="3810" max="3810" width="61" style="1" customWidth="1"/>
    <col min="3811" max="3811" width="18.7109375" style="1" customWidth="1"/>
    <col min="3812" max="3812" width="17.85546875" style="1" customWidth="1"/>
    <col min="3813" max="3816" width="57" style="1" customWidth="1"/>
    <col min="3817" max="3817" width="25.85546875" style="1" bestFit="1" customWidth="1"/>
    <col min="3818" max="3818" width="25.140625" style="1" customWidth="1"/>
    <col min="3819" max="3819" width="33.28515625" style="1" customWidth="1"/>
    <col min="3820" max="3820" width="24.140625" style="1" customWidth="1"/>
    <col min="3821" max="3821" width="27.42578125" style="1" customWidth="1"/>
    <col min="3822" max="4063" width="11.42578125" style="1"/>
    <col min="4064" max="4065" width="9.7109375" style="1" customWidth="1"/>
    <col min="4066" max="4066" width="61" style="1" customWidth="1"/>
    <col min="4067" max="4067" width="18.7109375" style="1" customWidth="1"/>
    <col min="4068" max="4068" width="17.85546875" style="1" customWidth="1"/>
    <col min="4069" max="4072" width="57" style="1" customWidth="1"/>
    <col min="4073" max="4073" width="25.85546875" style="1" bestFit="1" customWidth="1"/>
    <col min="4074" max="4074" width="25.140625" style="1" customWidth="1"/>
    <col min="4075" max="4075" width="33.28515625" style="1" customWidth="1"/>
    <col min="4076" max="4076" width="24.140625" style="1" customWidth="1"/>
    <col min="4077" max="4077" width="27.42578125" style="1" customWidth="1"/>
    <col min="4078" max="4319" width="11.42578125" style="1"/>
    <col min="4320" max="4321" width="9.7109375" style="1" customWidth="1"/>
    <col min="4322" max="4322" width="61" style="1" customWidth="1"/>
    <col min="4323" max="4323" width="18.7109375" style="1" customWidth="1"/>
    <col min="4324" max="4324" width="17.85546875" style="1" customWidth="1"/>
    <col min="4325" max="4328" width="57" style="1" customWidth="1"/>
    <col min="4329" max="4329" width="25.85546875" style="1" bestFit="1" customWidth="1"/>
    <col min="4330" max="4330" width="25.140625" style="1" customWidth="1"/>
    <col min="4331" max="4331" width="33.28515625" style="1" customWidth="1"/>
    <col min="4332" max="4332" width="24.140625" style="1" customWidth="1"/>
    <col min="4333" max="4333" width="27.42578125" style="1" customWidth="1"/>
    <col min="4334" max="4575" width="11.42578125" style="1"/>
    <col min="4576" max="4577" width="9.7109375" style="1" customWidth="1"/>
    <col min="4578" max="4578" width="61" style="1" customWidth="1"/>
    <col min="4579" max="4579" width="18.7109375" style="1" customWidth="1"/>
    <col min="4580" max="4580" width="17.85546875" style="1" customWidth="1"/>
    <col min="4581" max="4584" width="57" style="1" customWidth="1"/>
    <col min="4585" max="4585" width="25.85546875" style="1" bestFit="1" customWidth="1"/>
    <col min="4586" max="4586" width="25.140625" style="1" customWidth="1"/>
    <col min="4587" max="4587" width="33.28515625" style="1" customWidth="1"/>
    <col min="4588" max="4588" width="24.140625" style="1" customWidth="1"/>
    <col min="4589" max="4589" width="27.42578125" style="1" customWidth="1"/>
    <col min="4590" max="4831" width="11.42578125" style="1"/>
    <col min="4832" max="4833" width="9.7109375" style="1" customWidth="1"/>
    <col min="4834" max="4834" width="61" style="1" customWidth="1"/>
    <col min="4835" max="4835" width="18.7109375" style="1" customWidth="1"/>
    <col min="4836" max="4836" width="17.85546875" style="1" customWidth="1"/>
    <col min="4837" max="4840" width="57" style="1" customWidth="1"/>
    <col min="4841" max="4841" width="25.85546875" style="1" bestFit="1" customWidth="1"/>
    <col min="4842" max="4842" width="25.140625" style="1" customWidth="1"/>
    <col min="4843" max="4843" width="33.28515625" style="1" customWidth="1"/>
    <col min="4844" max="4844" width="24.140625" style="1" customWidth="1"/>
    <col min="4845" max="4845" width="27.42578125" style="1" customWidth="1"/>
    <col min="4846" max="5087" width="11.42578125" style="1"/>
    <col min="5088" max="5089" width="9.7109375" style="1" customWidth="1"/>
    <col min="5090" max="5090" width="61" style="1" customWidth="1"/>
    <col min="5091" max="5091" width="18.7109375" style="1" customWidth="1"/>
    <col min="5092" max="5092" width="17.85546875" style="1" customWidth="1"/>
    <col min="5093" max="5096" width="57" style="1" customWidth="1"/>
    <col min="5097" max="5097" width="25.85546875" style="1" bestFit="1" customWidth="1"/>
    <col min="5098" max="5098" width="25.140625" style="1" customWidth="1"/>
    <col min="5099" max="5099" width="33.28515625" style="1" customWidth="1"/>
    <col min="5100" max="5100" width="24.140625" style="1" customWidth="1"/>
    <col min="5101" max="5101" width="27.42578125" style="1" customWidth="1"/>
    <col min="5102" max="5343" width="11.42578125" style="1"/>
    <col min="5344" max="5345" width="9.7109375" style="1" customWidth="1"/>
    <col min="5346" max="5346" width="61" style="1" customWidth="1"/>
    <col min="5347" max="5347" width="18.7109375" style="1" customWidth="1"/>
    <col min="5348" max="5348" width="17.85546875" style="1" customWidth="1"/>
    <col min="5349" max="5352" width="57" style="1" customWidth="1"/>
    <col min="5353" max="5353" width="25.85546875" style="1" bestFit="1" customWidth="1"/>
    <col min="5354" max="5354" width="25.140625" style="1" customWidth="1"/>
    <col min="5355" max="5355" width="33.28515625" style="1" customWidth="1"/>
    <col min="5356" max="5356" width="24.140625" style="1" customWidth="1"/>
    <col min="5357" max="5357" width="27.42578125" style="1" customWidth="1"/>
    <col min="5358" max="5599" width="11.42578125" style="1"/>
    <col min="5600" max="5601" width="9.7109375" style="1" customWidth="1"/>
    <col min="5602" max="5602" width="61" style="1" customWidth="1"/>
    <col min="5603" max="5603" width="18.7109375" style="1" customWidth="1"/>
    <col min="5604" max="5604" width="17.85546875" style="1" customWidth="1"/>
    <col min="5605" max="5608" width="57" style="1" customWidth="1"/>
    <col min="5609" max="5609" width="25.85546875" style="1" bestFit="1" customWidth="1"/>
    <col min="5610" max="5610" width="25.140625" style="1" customWidth="1"/>
    <col min="5611" max="5611" width="33.28515625" style="1" customWidth="1"/>
    <col min="5612" max="5612" width="24.140625" style="1" customWidth="1"/>
    <col min="5613" max="5613" width="27.42578125" style="1" customWidth="1"/>
    <col min="5614" max="5855" width="11.42578125" style="1"/>
    <col min="5856" max="5857" width="9.7109375" style="1" customWidth="1"/>
    <col min="5858" max="5858" width="61" style="1" customWidth="1"/>
    <col min="5859" max="5859" width="18.7109375" style="1" customWidth="1"/>
    <col min="5860" max="5860" width="17.85546875" style="1" customWidth="1"/>
    <col min="5861" max="5864" width="57" style="1" customWidth="1"/>
    <col min="5865" max="5865" width="25.85546875" style="1" bestFit="1" customWidth="1"/>
    <col min="5866" max="5866" width="25.140625" style="1" customWidth="1"/>
    <col min="5867" max="5867" width="33.28515625" style="1" customWidth="1"/>
    <col min="5868" max="5868" width="24.140625" style="1" customWidth="1"/>
    <col min="5869" max="5869" width="27.42578125" style="1" customWidth="1"/>
    <col min="5870" max="6111" width="11.42578125" style="1"/>
    <col min="6112" max="6113" width="9.7109375" style="1" customWidth="1"/>
    <col min="6114" max="6114" width="61" style="1" customWidth="1"/>
    <col min="6115" max="6115" width="18.7109375" style="1" customWidth="1"/>
    <col min="6116" max="6116" width="17.85546875" style="1" customWidth="1"/>
    <col min="6117" max="6120" width="57" style="1" customWidth="1"/>
    <col min="6121" max="6121" width="25.85546875" style="1" bestFit="1" customWidth="1"/>
    <col min="6122" max="6122" width="25.140625" style="1" customWidth="1"/>
    <col min="6123" max="6123" width="33.28515625" style="1" customWidth="1"/>
    <col min="6124" max="6124" width="24.140625" style="1" customWidth="1"/>
    <col min="6125" max="6125" width="27.42578125" style="1" customWidth="1"/>
    <col min="6126" max="6367" width="11.42578125" style="1"/>
    <col min="6368" max="6369" width="9.7109375" style="1" customWidth="1"/>
    <col min="6370" max="6370" width="61" style="1" customWidth="1"/>
    <col min="6371" max="6371" width="18.7109375" style="1" customWidth="1"/>
    <col min="6372" max="6372" width="17.85546875" style="1" customWidth="1"/>
    <col min="6373" max="6376" width="57" style="1" customWidth="1"/>
    <col min="6377" max="6377" width="25.85546875" style="1" bestFit="1" customWidth="1"/>
    <col min="6378" max="6378" width="25.140625" style="1" customWidth="1"/>
    <col min="6379" max="6379" width="33.28515625" style="1" customWidth="1"/>
    <col min="6380" max="6380" width="24.140625" style="1" customWidth="1"/>
    <col min="6381" max="6381" width="27.42578125" style="1" customWidth="1"/>
    <col min="6382" max="6623" width="11.42578125" style="1"/>
    <col min="6624" max="6625" width="9.7109375" style="1" customWidth="1"/>
    <col min="6626" max="6626" width="61" style="1" customWidth="1"/>
    <col min="6627" max="6627" width="18.7109375" style="1" customWidth="1"/>
    <col min="6628" max="6628" width="17.85546875" style="1" customWidth="1"/>
    <col min="6629" max="6632" width="57" style="1" customWidth="1"/>
    <col min="6633" max="6633" width="25.85546875" style="1" bestFit="1" customWidth="1"/>
    <col min="6634" max="6634" width="25.140625" style="1" customWidth="1"/>
    <col min="6635" max="6635" width="33.28515625" style="1" customWidth="1"/>
    <col min="6636" max="6636" width="24.140625" style="1" customWidth="1"/>
    <col min="6637" max="6637" width="27.42578125" style="1" customWidth="1"/>
    <col min="6638" max="6879" width="11.42578125" style="1"/>
    <col min="6880" max="6881" width="9.7109375" style="1" customWidth="1"/>
    <col min="6882" max="6882" width="61" style="1" customWidth="1"/>
    <col min="6883" max="6883" width="18.7109375" style="1" customWidth="1"/>
    <col min="6884" max="6884" width="17.85546875" style="1" customWidth="1"/>
    <col min="6885" max="6888" width="57" style="1" customWidth="1"/>
    <col min="6889" max="6889" width="25.85546875" style="1" bestFit="1" customWidth="1"/>
    <col min="6890" max="6890" width="25.140625" style="1" customWidth="1"/>
    <col min="6891" max="6891" width="33.28515625" style="1" customWidth="1"/>
    <col min="6892" max="6892" width="24.140625" style="1" customWidth="1"/>
    <col min="6893" max="6893" width="27.42578125" style="1" customWidth="1"/>
    <col min="6894" max="7135" width="11.42578125" style="1"/>
    <col min="7136" max="7137" width="9.7109375" style="1" customWidth="1"/>
    <col min="7138" max="7138" width="61" style="1" customWidth="1"/>
    <col min="7139" max="7139" width="18.7109375" style="1" customWidth="1"/>
    <col min="7140" max="7140" width="17.85546875" style="1" customWidth="1"/>
    <col min="7141" max="7144" width="57" style="1" customWidth="1"/>
    <col min="7145" max="7145" width="25.85546875" style="1" bestFit="1" customWidth="1"/>
    <col min="7146" max="7146" width="25.140625" style="1" customWidth="1"/>
    <col min="7147" max="7147" width="33.28515625" style="1" customWidth="1"/>
    <col min="7148" max="7148" width="24.140625" style="1" customWidth="1"/>
    <col min="7149" max="7149" width="27.42578125" style="1" customWidth="1"/>
    <col min="7150" max="7391" width="11.42578125" style="1"/>
    <col min="7392" max="7393" width="9.7109375" style="1" customWidth="1"/>
    <col min="7394" max="7394" width="61" style="1" customWidth="1"/>
    <col min="7395" max="7395" width="18.7109375" style="1" customWidth="1"/>
    <col min="7396" max="7396" width="17.85546875" style="1" customWidth="1"/>
    <col min="7397" max="7400" width="57" style="1" customWidth="1"/>
    <col min="7401" max="7401" width="25.85546875" style="1" bestFit="1" customWidth="1"/>
    <col min="7402" max="7402" width="25.140625" style="1" customWidth="1"/>
    <col min="7403" max="7403" width="33.28515625" style="1" customWidth="1"/>
    <col min="7404" max="7404" width="24.140625" style="1" customWidth="1"/>
    <col min="7405" max="7405" width="27.42578125" style="1" customWidth="1"/>
    <col min="7406" max="7647" width="11.42578125" style="1"/>
    <col min="7648" max="7649" width="9.7109375" style="1" customWidth="1"/>
    <col min="7650" max="7650" width="61" style="1" customWidth="1"/>
    <col min="7651" max="7651" width="18.7109375" style="1" customWidth="1"/>
    <col min="7652" max="7652" width="17.85546875" style="1" customWidth="1"/>
    <col min="7653" max="7656" width="57" style="1" customWidth="1"/>
    <col min="7657" max="7657" width="25.85546875" style="1" bestFit="1" customWidth="1"/>
    <col min="7658" max="7658" width="25.140625" style="1" customWidth="1"/>
    <col min="7659" max="7659" width="33.28515625" style="1" customWidth="1"/>
    <col min="7660" max="7660" width="24.140625" style="1" customWidth="1"/>
    <col min="7661" max="7661" width="27.42578125" style="1" customWidth="1"/>
    <col min="7662" max="7903" width="11.42578125" style="1"/>
    <col min="7904" max="7905" width="9.7109375" style="1" customWidth="1"/>
    <col min="7906" max="7906" width="61" style="1" customWidth="1"/>
    <col min="7907" max="7907" width="18.7109375" style="1" customWidth="1"/>
    <col min="7908" max="7908" width="17.85546875" style="1" customWidth="1"/>
    <col min="7909" max="7912" width="57" style="1" customWidth="1"/>
    <col min="7913" max="7913" width="25.85546875" style="1" bestFit="1" customWidth="1"/>
    <col min="7914" max="7914" width="25.140625" style="1" customWidth="1"/>
    <col min="7915" max="7915" width="33.28515625" style="1" customWidth="1"/>
    <col min="7916" max="7916" width="24.140625" style="1" customWidth="1"/>
    <col min="7917" max="7917" width="27.42578125" style="1" customWidth="1"/>
    <col min="7918" max="8159" width="11.42578125" style="1"/>
    <col min="8160" max="8161" width="9.7109375" style="1" customWidth="1"/>
    <col min="8162" max="8162" width="61" style="1" customWidth="1"/>
    <col min="8163" max="8163" width="18.7109375" style="1" customWidth="1"/>
    <col min="8164" max="8164" width="17.85546875" style="1" customWidth="1"/>
    <col min="8165" max="8168" width="57" style="1" customWidth="1"/>
    <col min="8169" max="8169" width="25.85546875" style="1" bestFit="1" customWidth="1"/>
    <col min="8170" max="8170" width="25.140625" style="1" customWidth="1"/>
    <col min="8171" max="8171" width="33.28515625" style="1" customWidth="1"/>
    <col min="8172" max="8172" width="24.140625" style="1" customWidth="1"/>
    <col min="8173" max="8173" width="27.42578125" style="1" customWidth="1"/>
    <col min="8174" max="8415" width="11.42578125" style="1"/>
    <col min="8416" max="8417" width="9.7109375" style="1" customWidth="1"/>
    <col min="8418" max="8418" width="61" style="1" customWidth="1"/>
    <col min="8419" max="8419" width="18.7109375" style="1" customWidth="1"/>
    <col min="8420" max="8420" width="17.85546875" style="1" customWidth="1"/>
    <col min="8421" max="8424" width="57" style="1" customWidth="1"/>
    <col min="8425" max="8425" width="25.85546875" style="1" bestFit="1" customWidth="1"/>
    <col min="8426" max="8426" width="25.140625" style="1" customWidth="1"/>
    <col min="8427" max="8427" width="33.28515625" style="1" customWidth="1"/>
    <col min="8428" max="8428" width="24.140625" style="1" customWidth="1"/>
    <col min="8429" max="8429" width="27.42578125" style="1" customWidth="1"/>
    <col min="8430" max="8671" width="11.42578125" style="1"/>
    <col min="8672" max="8673" width="9.7109375" style="1" customWidth="1"/>
    <col min="8674" max="8674" width="61" style="1" customWidth="1"/>
    <col min="8675" max="8675" width="18.7109375" style="1" customWidth="1"/>
    <col min="8676" max="8676" width="17.85546875" style="1" customWidth="1"/>
    <col min="8677" max="8680" width="57" style="1" customWidth="1"/>
    <col min="8681" max="8681" width="25.85546875" style="1" bestFit="1" customWidth="1"/>
    <col min="8682" max="8682" width="25.140625" style="1" customWidth="1"/>
    <col min="8683" max="8683" width="33.28515625" style="1" customWidth="1"/>
    <col min="8684" max="8684" width="24.140625" style="1" customWidth="1"/>
    <col min="8685" max="8685" width="27.42578125" style="1" customWidth="1"/>
    <col min="8686" max="8927" width="11.42578125" style="1"/>
    <col min="8928" max="8929" width="9.7109375" style="1" customWidth="1"/>
    <col min="8930" max="8930" width="61" style="1" customWidth="1"/>
    <col min="8931" max="8931" width="18.7109375" style="1" customWidth="1"/>
    <col min="8932" max="8932" width="17.85546875" style="1" customWidth="1"/>
    <col min="8933" max="8936" width="57" style="1" customWidth="1"/>
    <col min="8937" max="8937" width="25.85546875" style="1" bestFit="1" customWidth="1"/>
    <col min="8938" max="8938" width="25.140625" style="1" customWidth="1"/>
    <col min="8939" max="8939" width="33.28515625" style="1" customWidth="1"/>
    <col min="8940" max="8940" width="24.140625" style="1" customWidth="1"/>
    <col min="8941" max="8941" width="27.42578125" style="1" customWidth="1"/>
    <col min="8942" max="9183" width="11.42578125" style="1"/>
    <col min="9184" max="9185" width="9.7109375" style="1" customWidth="1"/>
    <col min="9186" max="9186" width="61" style="1" customWidth="1"/>
    <col min="9187" max="9187" width="18.7109375" style="1" customWidth="1"/>
    <col min="9188" max="9188" width="17.85546875" style="1" customWidth="1"/>
    <col min="9189" max="9192" width="57" style="1" customWidth="1"/>
    <col min="9193" max="9193" width="25.85546875" style="1" bestFit="1" customWidth="1"/>
    <col min="9194" max="9194" width="25.140625" style="1" customWidth="1"/>
    <col min="9195" max="9195" width="33.28515625" style="1" customWidth="1"/>
    <col min="9196" max="9196" width="24.140625" style="1" customWidth="1"/>
    <col min="9197" max="9197" width="27.42578125" style="1" customWidth="1"/>
    <col min="9198" max="9439" width="11.42578125" style="1"/>
    <col min="9440" max="9441" width="9.7109375" style="1" customWidth="1"/>
    <col min="9442" max="9442" width="61" style="1" customWidth="1"/>
    <col min="9443" max="9443" width="18.7109375" style="1" customWidth="1"/>
    <col min="9444" max="9444" width="17.85546875" style="1" customWidth="1"/>
    <col min="9445" max="9448" width="57" style="1" customWidth="1"/>
    <col min="9449" max="9449" width="25.85546875" style="1" bestFit="1" customWidth="1"/>
    <col min="9450" max="9450" width="25.140625" style="1" customWidth="1"/>
    <col min="9451" max="9451" width="33.28515625" style="1" customWidth="1"/>
    <col min="9452" max="9452" width="24.140625" style="1" customWidth="1"/>
    <col min="9453" max="9453" width="27.42578125" style="1" customWidth="1"/>
    <col min="9454" max="9695" width="11.42578125" style="1"/>
    <col min="9696" max="9697" width="9.7109375" style="1" customWidth="1"/>
    <col min="9698" max="9698" width="61" style="1" customWidth="1"/>
    <col min="9699" max="9699" width="18.7109375" style="1" customWidth="1"/>
    <col min="9700" max="9700" width="17.85546875" style="1" customWidth="1"/>
    <col min="9701" max="9704" width="57" style="1" customWidth="1"/>
    <col min="9705" max="9705" width="25.85546875" style="1" bestFit="1" customWidth="1"/>
    <col min="9706" max="9706" width="25.140625" style="1" customWidth="1"/>
    <col min="9707" max="9707" width="33.28515625" style="1" customWidth="1"/>
    <col min="9708" max="9708" width="24.140625" style="1" customWidth="1"/>
    <col min="9709" max="9709" width="27.42578125" style="1" customWidth="1"/>
    <col min="9710" max="9951" width="11.42578125" style="1"/>
    <col min="9952" max="9953" width="9.7109375" style="1" customWidth="1"/>
    <col min="9954" max="9954" width="61" style="1" customWidth="1"/>
    <col min="9955" max="9955" width="18.7109375" style="1" customWidth="1"/>
    <col min="9956" max="9956" width="17.85546875" style="1" customWidth="1"/>
    <col min="9957" max="9960" width="57" style="1" customWidth="1"/>
    <col min="9961" max="9961" width="25.85546875" style="1" bestFit="1" customWidth="1"/>
    <col min="9962" max="9962" width="25.140625" style="1" customWidth="1"/>
    <col min="9963" max="9963" width="33.28515625" style="1" customWidth="1"/>
    <col min="9964" max="9964" width="24.140625" style="1" customWidth="1"/>
    <col min="9965" max="9965" width="27.42578125" style="1" customWidth="1"/>
    <col min="9966" max="10207" width="11.42578125" style="1"/>
    <col min="10208" max="10209" width="9.7109375" style="1" customWidth="1"/>
    <col min="10210" max="10210" width="61" style="1" customWidth="1"/>
    <col min="10211" max="10211" width="18.7109375" style="1" customWidth="1"/>
    <col min="10212" max="10212" width="17.85546875" style="1" customWidth="1"/>
    <col min="10213" max="10216" width="57" style="1" customWidth="1"/>
    <col min="10217" max="10217" width="25.85546875" style="1" bestFit="1" customWidth="1"/>
    <col min="10218" max="10218" width="25.140625" style="1" customWidth="1"/>
    <col min="10219" max="10219" width="33.28515625" style="1" customWidth="1"/>
    <col min="10220" max="10220" width="24.140625" style="1" customWidth="1"/>
    <col min="10221" max="10221" width="27.42578125" style="1" customWidth="1"/>
    <col min="10222" max="10463" width="11.42578125" style="1"/>
    <col min="10464" max="10465" width="9.7109375" style="1" customWidth="1"/>
    <col min="10466" max="10466" width="61" style="1" customWidth="1"/>
    <col min="10467" max="10467" width="18.7109375" style="1" customWidth="1"/>
    <col min="10468" max="10468" width="17.85546875" style="1" customWidth="1"/>
    <col min="10469" max="10472" width="57" style="1" customWidth="1"/>
    <col min="10473" max="10473" width="25.85546875" style="1" bestFit="1" customWidth="1"/>
    <col min="10474" max="10474" width="25.140625" style="1" customWidth="1"/>
    <col min="10475" max="10475" width="33.28515625" style="1" customWidth="1"/>
    <col min="10476" max="10476" width="24.140625" style="1" customWidth="1"/>
    <col min="10477" max="10477" width="27.42578125" style="1" customWidth="1"/>
    <col min="10478" max="10719" width="11.42578125" style="1"/>
    <col min="10720" max="10721" width="9.7109375" style="1" customWidth="1"/>
    <col min="10722" max="10722" width="61" style="1" customWidth="1"/>
    <col min="10723" max="10723" width="18.7109375" style="1" customWidth="1"/>
    <col min="10724" max="10724" width="17.85546875" style="1" customWidth="1"/>
    <col min="10725" max="10728" width="57" style="1" customWidth="1"/>
    <col min="10729" max="10729" width="25.85546875" style="1" bestFit="1" customWidth="1"/>
    <col min="10730" max="10730" width="25.140625" style="1" customWidth="1"/>
    <col min="10731" max="10731" width="33.28515625" style="1" customWidth="1"/>
    <col min="10732" max="10732" width="24.140625" style="1" customWidth="1"/>
    <col min="10733" max="10733" width="27.42578125" style="1" customWidth="1"/>
    <col min="10734" max="10975" width="11.42578125" style="1"/>
    <col min="10976" max="10977" width="9.7109375" style="1" customWidth="1"/>
    <col min="10978" max="10978" width="61" style="1" customWidth="1"/>
    <col min="10979" max="10979" width="18.7109375" style="1" customWidth="1"/>
    <col min="10980" max="10980" width="17.85546875" style="1" customWidth="1"/>
    <col min="10981" max="10984" width="57" style="1" customWidth="1"/>
    <col min="10985" max="10985" width="25.85546875" style="1" bestFit="1" customWidth="1"/>
    <col min="10986" max="10986" width="25.140625" style="1" customWidth="1"/>
    <col min="10987" max="10987" width="33.28515625" style="1" customWidth="1"/>
    <col min="10988" max="10988" width="24.140625" style="1" customWidth="1"/>
    <col min="10989" max="10989" width="27.42578125" style="1" customWidth="1"/>
    <col min="10990" max="11231" width="11.42578125" style="1"/>
    <col min="11232" max="11233" width="9.7109375" style="1" customWidth="1"/>
    <col min="11234" max="11234" width="61" style="1" customWidth="1"/>
    <col min="11235" max="11235" width="18.7109375" style="1" customWidth="1"/>
    <col min="11236" max="11236" width="17.85546875" style="1" customWidth="1"/>
    <col min="11237" max="11240" width="57" style="1" customWidth="1"/>
    <col min="11241" max="11241" width="25.85546875" style="1" bestFit="1" customWidth="1"/>
    <col min="11242" max="11242" width="25.140625" style="1" customWidth="1"/>
    <col min="11243" max="11243" width="33.28515625" style="1" customWidth="1"/>
    <col min="11244" max="11244" width="24.140625" style="1" customWidth="1"/>
    <col min="11245" max="11245" width="27.42578125" style="1" customWidth="1"/>
    <col min="11246" max="11487" width="11.42578125" style="1"/>
    <col min="11488" max="11489" width="9.7109375" style="1" customWidth="1"/>
    <col min="11490" max="11490" width="61" style="1" customWidth="1"/>
    <col min="11491" max="11491" width="18.7109375" style="1" customWidth="1"/>
    <col min="11492" max="11492" width="17.85546875" style="1" customWidth="1"/>
    <col min="11493" max="11496" width="57" style="1" customWidth="1"/>
    <col min="11497" max="11497" width="25.85546875" style="1" bestFit="1" customWidth="1"/>
    <col min="11498" max="11498" width="25.140625" style="1" customWidth="1"/>
    <col min="11499" max="11499" width="33.28515625" style="1" customWidth="1"/>
    <col min="11500" max="11500" width="24.140625" style="1" customWidth="1"/>
    <col min="11501" max="11501" width="27.42578125" style="1" customWidth="1"/>
    <col min="11502" max="11743" width="11.42578125" style="1"/>
    <col min="11744" max="11745" width="9.7109375" style="1" customWidth="1"/>
    <col min="11746" max="11746" width="61" style="1" customWidth="1"/>
    <col min="11747" max="11747" width="18.7109375" style="1" customWidth="1"/>
    <col min="11748" max="11748" width="17.85546875" style="1" customWidth="1"/>
    <col min="11749" max="11752" width="57" style="1" customWidth="1"/>
    <col min="11753" max="11753" width="25.85546875" style="1" bestFit="1" customWidth="1"/>
    <col min="11754" max="11754" width="25.140625" style="1" customWidth="1"/>
    <col min="11755" max="11755" width="33.28515625" style="1" customWidth="1"/>
    <col min="11756" max="11756" width="24.140625" style="1" customWidth="1"/>
    <col min="11757" max="11757" width="27.42578125" style="1" customWidth="1"/>
    <col min="11758" max="11999" width="11.42578125" style="1"/>
    <col min="12000" max="12001" width="9.7109375" style="1" customWidth="1"/>
    <col min="12002" max="12002" width="61" style="1" customWidth="1"/>
    <col min="12003" max="12003" width="18.7109375" style="1" customWidth="1"/>
    <col min="12004" max="12004" width="17.85546875" style="1" customWidth="1"/>
    <col min="12005" max="12008" width="57" style="1" customWidth="1"/>
    <col min="12009" max="12009" width="25.85546875" style="1" bestFit="1" customWidth="1"/>
    <col min="12010" max="12010" width="25.140625" style="1" customWidth="1"/>
    <col min="12011" max="12011" width="33.28515625" style="1" customWidth="1"/>
    <col min="12012" max="12012" width="24.140625" style="1" customWidth="1"/>
    <col min="12013" max="12013" width="27.42578125" style="1" customWidth="1"/>
    <col min="12014" max="12255" width="11.42578125" style="1"/>
    <col min="12256" max="12257" width="9.7109375" style="1" customWidth="1"/>
    <col min="12258" max="12258" width="61" style="1" customWidth="1"/>
    <col min="12259" max="12259" width="18.7109375" style="1" customWidth="1"/>
    <col min="12260" max="12260" width="17.85546875" style="1" customWidth="1"/>
    <col min="12261" max="12264" width="57" style="1" customWidth="1"/>
    <col min="12265" max="12265" width="25.85546875" style="1" bestFit="1" customWidth="1"/>
    <col min="12266" max="12266" width="25.140625" style="1" customWidth="1"/>
    <col min="12267" max="12267" width="33.28515625" style="1" customWidth="1"/>
    <col min="12268" max="12268" width="24.140625" style="1" customWidth="1"/>
    <col min="12269" max="12269" width="27.42578125" style="1" customWidth="1"/>
    <col min="12270" max="12511" width="11.42578125" style="1"/>
    <col min="12512" max="12513" width="9.7109375" style="1" customWidth="1"/>
    <col min="12514" max="12514" width="61" style="1" customWidth="1"/>
    <col min="12515" max="12515" width="18.7109375" style="1" customWidth="1"/>
    <col min="12516" max="12516" width="17.85546875" style="1" customWidth="1"/>
    <col min="12517" max="12520" width="57" style="1" customWidth="1"/>
    <col min="12521" max="12521" width="25.85546875" style="1" bestFit="1" customWidth="1"/>
    <col min="12522" max="12522" width="25.140625" style="1" customWidth="1"/>
    <col min="12523" max="12523" width="33.28515625" style="1" customWidth="1"/>
    <col min="12524" max="12524" width="24.140625" style="1" customWidth="1"/>
    <col min="12525" max="12525" width="27.42578125" style="1" customWidth="1"/>
    <col min="12526" max="12767" width="11.42578125" style="1"/>
    <col min="12768" max="12769" width="9.7109375" style="1" customWidth="1"/>
    <col min="12770" max="12770" width="61" style="1" customWidth="1"/>
    <col min="12771" max="12771" width="18.7109375" style="1" customWidth="1"/>
    <col min="12772" max="12772" width="17.85546875" style="1" customWidth="1"/>
    <col min="12773" max="12776" width="57" style="1" customWidth="1"/>
    <col min="12777" max="12777" width="25.85546875" style="1" bestFit="1" customWidth="1"/>
    <col min="12778" max="12778" width="25.140625" style="1" customWidth="1"/>
    <col min="12779" max="12779" width="33.28515625" style="1" customWidth="1"/>
    <col min="12780" max="12780" width="24.140625" style="1" customWidth="1"/>
    <col min="12781" max="12781" width="27.42578125" style="1" customWidth="1"/>
    <col min="12782" max="13023" width="11.42578125" style="1"/>
    <col min="13024" max="13025" width="9.7109375" style="1" customWidth="1"/>
    <col min="13026" max="13026" width="61" style="1" customWidth="1"/>
    <col min="13027" max="13027" width="18.7109375" style="1" customWidth="1"/>
    <col min="13028" max="13028" width="17.85546875" style="1" customWidth="1"/>
    <col min="13029" max="13032" width="57" style="1" customWidth="1"/>
    <col min="13033" max="13033" width="25.85546875" style="1" bestFit="1" customWidth="1"/>
    <col min="13034" max="13034" width="25.140625" style="1" customWidth="1"/>
    <col min="13035" max="13035" width="33.28515625" style="1" customWidth="1"/>
    <col min="13036" max="13036" width="24.140625" style="1" customWidth="1"/>
    <col min="13037" max="13037" width="27.42578125" style="1" customWidth="1"/>
    <col min="13038" max="13279" width="11.42578125" style="1"/>
    <col min="13280" max="13281" width="9.7109375" style="1" customWidth="1"/>
    <col min="13282" max="13282" width="61" style="1" customWidth="1"/>
    <col min="13283" max="13283" width="18.7109375" style="1" customWidth="1"/>
    <col min="13284" max="13284" width="17.85546875" style="1" customWidth="1"/>
    <col min="13285" max="13288" width="57" style="1" customWidth="1"/>
    <col min="13289" max="13289" width="25.85546875" style="1" bestFit="1" customWidth="1"/>
    <col min="13290" max="13290" width="25.140625" style="1" customWidth="1"/>
    <col min="13291" max="13291" width="33.28515625" style="1" customWidth="1"/>
    <col min="13292" max="13292" width="24.140625" style="1" customWidth="1"/>
    <col min="13293" max="13293" width="27.42578125" style="1" customWidth="1"/>
    <col min="13294" max="13535" width="11.42578125" style="1"/>
    <col min="13536" max="13537" width="9.7109375" style="1" customWidth="1"/>
    <col min="13538" max="13538" width="61" style="1" customWidth="1"/>
    <col min="13539" max="13539" width="18.7109375" style="1" customWidth="1"/>
    <col min="13540" max="13540" width="17.85546875" style="1" customWidth="1"/>
    <col min="13541" max="13544" width="57" style="1" customWidth="1"/>
    <col min="13545" max="13545" width="25.85546875" style="1" bestFit="1" customWidth="1"/>
    <col min="13546" max="13546" width="25.140625" style="1" customWidth="1"/>
    <col min="13547" max="13547" width="33.28515625" style="1" customWidth="1"/>
    <col min="13548" max="13548" width="24.140625" style="1" customWidth="1"/>
    <col min="13549" max="13549" width="27.42578125" style="1" customWidth="1"/>
    <col min="13550" max="13791" width="11.42578125" style="1"/>
    <col min="13792" max="13793" width="9.7109375" style="1" customWidth="1"/>
    <col min="13794" max="13794" width="61" style="1" customWidth="1"/>
    <col min="13795" max="13795" width="18.7109375" style="1" customWidth="1"/>
    <col min="13796" max="13796" width="17.85546875" style="1" customWidth="1"/>
    <col min="13797" max="13800" width="57" style="1" customWidth="1"/>
    <col min="13801" max="13801" width="25.85546875" style="1" bestFit="1" customWidth="1"/>
    <col min="13802" max="13802" width="25.140625" style="1" customWidth="1"/>
    <col min="13803" max="13803" width="33.28515625" style="1" customWidth="1"/>
    <col min="13804" max="13804" width="24.140625" style="1" customWidth="1"/>
    <col min="13805" max="13805" width="27.42578125" style="1" customWidth="1"/>
    <col min="13806" max="14047" width="11.42578125" style="1"/>
    <col min="14048" max="14049" width="9.7109375" style="1" customWidth="1"/>
    <col min="14050" max="14050" width="61" style="1" customWidth="1"/>
    <col min="14051" max="14051" width="18.7109375" style="1" customWidth="1"/>
    <col min="14052" max="14052" width="17.85546875" style="1" customWidth="1"/>
    <col min="14053" max="14056" width="57" style="1" customWidth="1"/>
    <col min="14057" max="14057" width="25.85546875" style="1" bestFit="1" customWidth="1"/>
    <col min="14058" max="14058" width="25.140625" style="1" customWidth="1"/>
    <col min="14059" max="14059" width="33.28515625" style="1" customWidth="1"/>
    <col min="14060" max="14060" width="24.140625" style="1" customWidth="1"/>
    <col min="14061" max="14061" width="27.42578125" style="1" customWidth="1"/>
    <col min="14062" max="14303" width="11.42578125" style="1"/>
    <col min="14304" max="14305" width="9.7109375" style="1" customWidth="1"/>
    <col min="14306" max="14306" width="61" style="1" customWidth="1"/>
    <col min="14307" max="14307" width="18.7109375" style="1" customWidth="1"/>
    <col min="14308" max="14308" width="17.85546875" style="1" customWidth="1"/>
    <col min="14309" max="14312" width="57" style="1" customWidth="1"/>
    <col min="14313" max="14313" width="25.85546875" style="1" bestFit="1" customWidth="1"/>
    <col min="14314" max="14314" width="25.140625" style="1" customWidth="1"/>
    <col min="14315" max="14315" width="33.28515625" style="1" customWidth="1"/>
    <col min="14316" max="14316" width="24.140625" style="1" customWidth="1"/>
    <col min="14317" max="14317" width="27.42578125" style="1" customWidth="1"/>
    <col min="14318" max="14559" width="11.42578125" style="1"/>
    <col min="14560" max="14561" width="9.7109375" style="1" customWidth="1"/>
    <col min="14562" max="14562" width="61" style="1" customWidth="1"/>
    <col min="14563" max="14563" width="18.7109375" style="1" customWidth="1"/>
    <col min="14564" max="14564" width="17.85546875" style="1" customWidth="1"/>
    <col min="14565" max="14568" width="57" style="1" customWidth="1"/>
    <col min="14569" max="14569" width="25.85546875" style="1" bestFit="1" customWidth="1"/>
    <col min="14570" max="14570" width="25.140625" style="1" customWidth="1"/>
    <col min="14571" max="14571" width="33.28515625" style="1" customWidth="1"/>
    <col min="14572" max="14572" width="24.140625" style="1" customWidth="1"/>
    <col min="14573" max="14573" width="27.42578125" style="1" customWidth="1"/>
    <col min="14574" max="14815" width="11.42578125" style="1"/>
    <col min="14816" max="14817" width="9.7109375" style="1" customWidth="1"/>
    <col min="14818" max="14818" width="61" style="1" customWidth="1"/>
    <col min="14819" max="14819" width="18.7109375" style="1" customWidth="1"/>
    <col min="14820" max="14820" width="17.85546875" style="1" customWidth="1"/>
    <col min="14821" max="14824" width="57" style="1" customWidth="1"/>
    <col min="14825" max="14825" width="25.85546875" style="1" bestFit="1" customWidth="1"/>
    <col min="14826" max="14826" width="25.140625" style="1" customWidth="1"/>
    <col min="14827" max="14827" width="33.28515625" style="1" customWidth="1"/>
    <col min="14828" max="14828" width="24.140625" style="1" customWidth="1"/>
    <col min="14829" max="14829" width="27.42578125" style="1" customWidth="1"/>
    <col min="14830" max="15071" width="11.42578125" style="1"/>
    <col min="15072" max="15073" width="9.7109375" style="1" customWidth="1"/>
    <col min="15074" max="15074" width="61" style="1" customWidth="1"/>
    <col min="15075" max="15075" width="18.7109375" style="1" customWidth="1"/>
    <col min="15076" max="15076" width="17.85546875" style="1" customWidth="1"/>
    <col min="15077" max="15080" width="57" style="1" customWidth="1"/>
    <col min="15081" max="15081" width="25.85546875" style="1" bestFit="1" customWidth="1"/>
    <col min="15082" max="15082" width="25.140625" style="1" customWidth="1"/>
    <col min="15083" max="15083" width="33.28515625" style="1" customWidth="1"/>
    <col min="15084" max="15084" width="24.140625" style="1" customWidth="1"/>
    <col min="15085" max="15085" width="27.42578125" style="1" customWidth="1"/>
    <col min="15086" max="15327" width="11.42578125" style="1"/>
    <col min="15328" max="15329" width="9.7109375" style="1" customWidth="1"/>
    <col min="15330" max="15330" width="61" style="1" customWidth="1"/>
    <col min="15331" max="15331" width="18.7109375" style="1" customWidth="1"/>
    <col min="15332" max="15332" width="17.85546875" style="1" customWidth="1"/>
    <col min="15333" max="15336" width="57" style="1" customWidth="1"/>
    <col min="15337" max="15337" width="25.85546875" style="1" bestFit="1" customWidth="1"/>
    <col min="15338" max="15338" width="25.140625" style="1" customWidth="1"/>
    <col min="15339" max="15339" width="33.28515625" style="1" customWidth="1"/>
    <col min="15340" max="15340" width="24.140625" style="1" customWidth="1"/>
    <col min="15341" max="15341" width="27.42578125" style="1" customWidth="1"/>
    <col min="15342" max="15583" width="11.42578125" style="1"/>
    <col min="15584" max="15585" width="9.7109375" style="1" customWidth="1"/>
    <col min="15586" max="15586" width="61" style="1" customWidth="1"/>
    <col min="15587" max="15587" width="18.7109375" style="1" customWidth="1"/>
    <col min="15588" max="15588" width="17.85546875" style="1" customWidth="1"/>
    <col min="15589" max="15592" width="57" style="1" customWidth="1"/>
    <col min="15593" max="15593" width="25.85546875" style="1" bestFit="1" customWidth="1"/>
    <col min="15594" max="15594" width="25.140625" style="1" customWidth="1"/>
    <col min="15595" max="15595" width="33.28515625" style="1" customWidth="1"/>
    <col min="15596" max="15596" width="24.140625" style="1" customWidth="1"/>
    <col min="15597" max="15597" width="27.42578125" style="1" customWidth="1"/>
    <col min="15598" max="15839" width="11.42578125" style="1"/>
    <col min="15840" max="15841" width="9.7109375" style="1" customWidth="1"/>
    <col min="15842" max="15842" width="61" style="1" customWidth="1"/>
    <col min="15843" max="15843" width="18.7109375" style="1" customWidth="1"/>
    <col min="15844" max="15844" width="17.85546875" style="1" customWidth="1"/>
    <col min="15845" max="15848" width="57" style="1" customWidth="1"/>
    <col min="15849" max="15849" width="25.85546875" style="1" bestFit="1" customWidth="1"/>
    <col min="15850" max="15850" width="25.140625" style="1" customWidth="1"/>
    <col min="15851" max="15851" width="33.28515625" style="1" customWidth="1"/>
    <col min="15852" max="15852" width="24.140625" style="1" customWidth="1"/>
    <col min="15853" max="15853" width="27.42578125" style="1" customWidth="1"/>
    <col min="15854" max="16095" width="11.42578125" style="1"/>
    <col min="16096" max="16097" width="9.7109375" style="1" customWidth="1"/>
    <col min="16098" max="16098" width="61" style="1" customWidth="1"/>
    <col min="16099" max="16099" width="18.7109375" style="1" customWidth="1"/>
    <col min="16100" max="16100" width="17.85546875" style="1" customWidth="1"/>
    <col min="16101" max="16104" width="57" style="1" customWidth="1"/>
    <col min="16105" max="16105" width="25.85546875" style="1" bestFit="1" customWidth="1"/>
    <col min="16106" max="16106" width="25.140625" style="1" customWidth="1"/>
    <col min="16107" max="16107" width="33.28515625" style="1" customWidth="1"/>
    <col min="16108" max="16108" width="24.140625" style="1" customWidth="1"/>
    <col min="16109" max="16109" width="27.42578125" style="1" customWidth="1"/>
    <col min="16110" max="16384" width="11.42578125" style="1"/>
  </cols>
  <sheetData>
    <row r="1" spans="1:18" s="76" customFormat="1" x14ac:dyDescent="0.25">
      <c r="B1" s="117" t="s">
        <v>96</v>
      </c>
      <c r="C1" s="117"/>
      <c r="D1" s="117"/>
      <c r="E1" s="117"/>
      <c r="F1" s="117"/>
      <c r="G1" s="117"/>
      <c r="H1" s="117"/>
      <c r="I1" s="117"/>
      <c r="J1" s="117"/>
      <c r="K1" s="117"/>
      <c r="L1" s="117"/>
      <c r="M1" s="77"/>
      <c r="N1" s="14"/>
      <c r="O1" s="15" t="s">
        <v>0</v>
      </c>
      <c r="P1" s="15" t="s">
        <v>1</v>
      </c>
      <c r="Q1" s="15" t="s">
        <v>2</v>
      </c>
    </row>
    <row r="2" spans="1:18" s="76" customFormat="1" x14ac:dyDescent="0.25">
      <c r="B2" s="117" t="s">
        <v>97</v>
      </c>
      <c r="C2" s="117"/>
      <c r="D2" s="117"/>
      <c r="E2" s="117"/>
      <c r="F2" s="117"/>
      <c r="G2" s="117"/>
      <c r="H2" s="117"/>
      <c r="I2" s="117"/>
      <c r="J2" s="117"/>
      <c r="K2" s="117"/>
      <c r="L2" s="117"/>
      <c r="M2" s="77"/>
      <c r="N2" s="14"/>
      <c r="O2" s="15"/>
      <c r="P2" s="15"/>
      <c r="Q2" s="14"/>
    </row>
    <row r="3" spans="1:18" s="76" customFormat="1" x14ac:dyDescent="0.25">
      <c r="B3" s="117" t="s">
        <v>98</v>
      </c>
      <c r="C3" s="117"/>
      <c r="D3" s="117"/>
      <c r="E3" s="117"/>
      <c r="F3" s="117"/>
      <c r="G3" s="117"/>
      <c r="H3" s="117"/>
      <c r="I3" s="117"/>
      <c r="J3" s="117"/>
      <c r="K3" s="117"/>
      <c r="L3" s="117"/>
      <c r="M3" s="77"/>
      <c r="N3" s="14" t="s">
        <v>3</v>
      </c>
      <c r="O3" s="15">
        <v>16</v>
      </c>
      <c r="P3" s="15">
        <v>17</v>
      </c>
      <c r="Q3" s="15">
        <v>17</v>
      </c>
    </row>
    <row r="4" spans="1:18" s="76" customFormat="1" x14ac:dyDescent="0.25">
      <c r="B4" s="117" t="s">
        <v>106</v>
      </c>
      <c r="C4" s="117"/>
      <c r="D4" s="117"/>
      <c r="E4" s="117"/>
      <c r="F4" s="117"/>
      <c r="G4" s="117"/>
      <c r="H4" s="117"/>
      <c r="I4" s="117"/>
      <c r="J4" s="117"/>
      <c r="K4" s="117"/>
      <c r="L4" s="117"/>
      <c r="M4" s="77"/>
      <c r="N4" s="14" t="s">
        <v>4</v>
      </c>
      <c r="O4" s="15">
        <v>30</v>
      </c>
      <c r="P4" s="15">
        <v>31</v>
      </c>
      <c r="Q4" s="15">
        <v>31</v>
      </c>
    </row>
    <row r="5" spans="1:18" x14ac:dyDescent="0.25">
      <c r="B5" s="63"/>
      <c r="C5" s="63"/>
      <c r="D5" s="63"/>
      <c r="E5" s="63"/>
      <c r="F5" s="63"/>
      <c r="G5" s="63"/>
      <c r="H5" s="63"/>
      <c r="I5" s="63"/>
      <c r="J5" s="63"/>
      <c r="K5" s="63"/>
      <c r="M5" s="63"/>
      <c r="N5" s="14" t="s">
        <v>5</v>
      </c>
      <c r="O5" s="15">
        <v>30</v>
      </c>
      <c r="P5" s="15">
        <v>28</v>
      </c>
      <c r="Q5" s="15">
        <v>28</v>
      </c>
      <c r="R5" s="1"/>
    </row>
    <row r="6" spans="1:18" ht="37.5" customHeight="1" x14ac:dyDescent="0.25">
      <c r="A6" s="51" t="s">
        <v>6</v>
      </c>
      <c r="B6" s="62" t="s">
        <v>7</v>
      </c>
      <c r="C6" s="50"/>
      <c r="D6" s="113" t="s">
        <v>91</v>
      </c>
      <c r="E6" s="113"/>
      <c r="F6" s="113"/>
      <c r="G6" s="113"/>
      <c r="I6" s="30" t="s">
        <v>8</v>
      </c>
      <c r="J6" s="17">
        <f>+P3</f>
        <v>17</v>
      </c>
      <c r="K6" s="30" t="s">
        <v>12</v>
      </c>
      <c r="L6" s="18">
        <f>+P4+P5+P6+P7+P8+P9+P10+P11+P12+P13+P14+P15</f>
        <v>365</v>
      </c>
      <c r="N6" s="14" t="s">
        <v>9</v>
      </c>
      <c r="O6" s="15">
        <v>30</v>
      </c>
      <c r="P6" s="15">
        <v>31</v>
      </c>
      <c r="Q6" s="15">
        <v>31</v>
      </c>
      <c r="R6" s="1"/>
    </row>
    <row r="7" spans="1:18" ht="37.5" customHeight="1" x14ac:dyDescent="0.25">
      <c r="A7" s="51" t="s">
        <v>10</v>
      </c>
      <c r="B7" s="98" t="s">
        <v>11</v>
      </c>
      <c r="C7" s="50"/>
      <c r="D7" s="113"/>
      <c r="E7" s="113"/>
      <c r="F7" s="113"/>
      <c r="G7" s="113"/>
      <c r="K7" s="63"/>
      <c r="L7" s="63"/>
      <c r="N7" s="14" t="s">
        <v>13</v>
      </c>
      <c r="O7" s="15">
        <v>30</v>
      </c>
      <c r="P7" s="15">
        <v>30</v>
      </c>
      <c r="Q7" s="15">
        <v>30</v>
      </c>
      <c r="R7" s="1"/>
    </row>
    <row r="8" spans="1:18" ht="37.5" customHeight="1" x14ac:dyDescent="0.25">
      <c r="A8" s="30" t="s">
        <v>14</v>
      </c>
      <c r="B8" s="62">
        <v>8</v>
      </c>
      <c r="C8" s="50"/>
      <c r="D8" s="113"/>
      <c r="E8" s="113"/>
      <c r="F8" s="113"/>
      <c r="G8" s="113"/>
      <c r="I8" s="20" t="s">
        <v>17</v>
      </c>
      <c r="J8" s="18">
        <f>+O3</f>
        <v>16</v>
      </c>
      <c r="K8" s="20" t="s">
        <v>18</v>
      </c>
      <c r="L8" s="18">
        <f>+O4+O5+O6+O7+O8+O9+O10+O11+O12+O13+O14+O15</f>
        <v>360</v>
      </c>
      <c r="M8" s="63"/>
      <c r="N8" s="14" t="s">
        <v>15</v>
      </c>
      <c r="O8" s="15">
        <v>30</v>
      </c>
      <c r="P8" s="15">
        <v>31</v>
      </c>
      <c r="Q8" s="15">
        <v>31</v>
      </c>
      <c r="R8" s="1"/>
    </row>
    <row r="9" spans="1:18" ht="37.5" customHeight="1" x14ac:dyDescent="0.25">
      <c r="A9" s="30" t="s">
        <v>16</v>
      </c>
      <c r="B9" s="62">
        <v>60</v>
      </c>
      <c r="C9" s="50"/>
      <c r="D9" s="113"/>
      <c r="E9" s="113"/>
      <c r="F9" s="113"/>
      <c r="G9" s="113"/>
      <c r="I9" s="20" t="s">
        <v>20</v>
      </c>
      <c r="J9" s="18">
        <f>+P3</f>
        <v>17</v>
      </c>
      <c r="K9" s="20" t="s">
        <v>21</v>
      </c>
      <c r="L9" s="18">
        <f>+P4+P5+P6+P7+P8+P9+P10+P11+P12+P13+P14+P15</f>
        <v>365</v>
      </c>
      <c r="N9" s="14" t="s">
        <v>19</v>
      </c>
      <c r="O9" s="15">
        <v>30</v>
      </c>
      <c r="P9" s="15">
        <v>30</v>
      </c>
      <c r="Q9" s="15">
        <v>30</v>
      </c>
      <c r="R9" s="1"/>
    </row>
    <row r="10" spans="1:18" ht="37.5" customHeight="1" x14ac:dyDescent="0.25">
      <c r="A10" s="53"/>
      <c r="B10" s="50"/>
      <c r="D10" s="113" t="s">
        <v>89</v>
      </c>
      <c r="E10" s="113"/>
      <c r="F10" s="113"/>
      <c r="G10" s="113"/>
      <c r="I10" s="54" t="s">
        <v>23</v>
      </c>
      <c r="J10" s="18">
        <f>+Q3</f>
        <v>17</v>
      </c>
      <c r="K10" s="17" t="s">
        <v>24</v>
      </c>
      <c r="L10" s="18">
        <f>+P4+P5+P6+P7+P8+P9+P10+P11+P12+P13+P14+P15</f>
        <v>365</v>
      </c>
      <c r="N10" s="14" t="s">
        <v>22</v>
      </c>
      <c r="O10" s="15">
        <v>30</v>
      </c>
      <c r="P10" s="15">
        <v>31</v>
      </c>
      <c r="Q10" s="15">
        <v>31</v>
      </c>
      <c r="R10" s="1"/>
    </row>
    <row r="11" spans="1:18" x14ac:dyDescent="0.25">
      <c r="B11" s="50"/>
      <c r="C11" s="53"/>
      <c r="N11" s="14" t="s">
        <v>25</v>
      </c>
      <c r="O11" s="15">
        <v>30</v>
      </c>
      <c r="P11" s="15">
        <v>31</v>
      </c>
      <c r="Q11" s="15">
        <v>31</v>
      </c>
      <c r="R11" s="1"/>
    </row>
    <row r="12" spans="1:18" ht="15.75" customHeight="1" x14ac:dyDescent="0.25">
      <c r="B12" s="31"/>
      <c r="C12" s="31"/>
      <c r="D12" s="31"/>
      <c r="E12" s="31"/>
      <c r="F12" s="124" t="s">
        <v>27</v>
      </c>
      <c r="G12" s="124"/>
      <c r="H12" s="124" t="s">
        <v>28</v>
      </c>
      <c r="I12" s="124"/>
      <c r="J12" s="32"/>
      <c r="K12" s="104" t="s">
        <v>109</v>
      </c>
      <c r="L12" s="104"/>
      <c r="M12" s="32"/>
      <c r="N12" s="14" t="s">
        <v>26</v>
      </c>
      <c r="O12" s="15">
        <v>30</v>
      </c>
      <c r="P12" s="15">
        <v>30</v>
      </c>
      <c r="Q12" s="15">
        <v>30</v>
      </c>
    </row>
    <row r="13" spans="1:18" ht="63" x14ac:dyDescent="0.25">
      <c r="A13" s="64" t="s">
        <v>30</v>
      </c>
      <c r="B13" s="73" t="s">
        <v>31</v>
      </c>
      <c r="C13" s="73" t="s">
        <v>32</v>
      </c>
      <c r="D13" s="109" t="s">
        <v>33</v>
      </c>
      <c r="E13" s="109"/>
      <c r="F13" s="73" t="s">
        <v>34</v>
      </c>
      <c r="G13" s="73" t="s">
        <v>35</v>
      </c>
      <c r="H13" s="73" t="s">
        <v>36</v>
      </c>
      <c r="I13" s="73" t="s">
        <v>35</v>
      </c>
      <c r="J13" s="73" t="s">
        <v>37</v>
      </c>
      <c r="K13" s="97" t="s">
        <v>107</v>
      </c>
      <c r="L13" s="97" t="s">
        <v>108</v>
      </c>
      <c r="M13" s="90"/>
      <c r="N13" s="14" t="s">
        <v>29</v>
      </c>
      <c r="O13" s="15">
        <v>30</v>
      </c>
      <c r="P13" s="15">
        <v>31</v>
      </c>
      <c r="Q13" s="15">
        <v>31</v>
      </c>
    </row>
    <row r="14" spans="1:18" x14ac:dyDescent="0.25">
      <c r="A14" s="123" t="s">
        <v>39</v>
      </c>
      <c r="B14" s="67" t="s">
        <v>40</v>
      </c>
      <c r="C14" s="23">
        <v>1</v>
      </c>
      <c r="D14" s="111" t="s">
        <v>86</v>
      </c>
      <c r="E14" s="111"/>
      <c r="F14" s="67">
        <v>4563000</v>
      </c>
      <c r="G14" s="4">
        <f t="shared" ref="G14:G28" si="0">+ROUND(((F14*C14)/30)*$J$8,0)</f>
        <v>2433600</v>
      </c>
      <c r="H14" s="4">
        <v>4699890</v>
      </c>
      <c r="I14" s="4">
        <f t="shared" ref="I14:I28" si="1">+ROUND(((H14*C14)/30)*$L$8,0)</f>
        <v>56398680</v>
      </c>
      <c r="J14" s="4">
        <f>+G14+I14</f>
        <v>58832280</v>
      </c>
      <c r="K14" s="4"/>
      <c r="L14" s="4"/>
      <c r="M14" s="3"/>
      <c r="N14" s="14" t="s">
        <v>38</v>
      </c>
      <c r="O14" s="15">
        <v>30</v>
      </c>
      <c r="P14" s="15">
        <v>30</v>
      </c>
      <c r="Q14" s="15">
        <v>30</v>
      </c>
    </row>
    <row r="15" spans="1:18" x14ac:dyDescent="0.25">
      <c r="A15" s="123"/>
      <c r="B15" s="67" t="s">
        <v>41</v>
      </c>
      <c r="C15" s="23">
        <v>1</v>
      </c>
      <c r="D15" s="111" t="s">
        <v>86</v>
      </c>
      <c r="E15" s="111"/>
      <c r="F15" s="67">
        <v>3911000</v>
      </c>
      <c r="G15" s="4">
        <f t="shared" si="0"/>
        <v>2085867</v>
      </c>
      <c r="H15" s="4">
        <v>4028330</v>
      </c>
      <c r="I15" s="4">
        <f t="shared" si="1"/>
        <v>48339960</v>
      </c>
      <c r="J15" s="4">
        <f t="shared" ref="J15:J36" si="2">+G15+I15</f>
        <v>50425827</v>
      </c>
      <c r="K15" s="4"/>
      <c r="L15" s="4"/>
      <c r="M15" s="3"/>
      <c r="N15" s="14" t="s">
        <v>3</v>
      </c>
      <c r="O15" s="15">
        <v>30</v>
      </c>
      <c r="P15" s="15">
        <v>31</v>
      </c>
      <c r="Q15" s="15">
        <v>31</v>
      </c>
    </row>
    <row r="16" spans="1:18" x14ac:dyDescent="0.25">
      <c r="A16" s="123"/>
      <c r="B16" s="67" t="s">
        <v>42</v>
      </c>
      <c r="C16" s="23">
        <v>1</v>
      </c>
      <c r="D16" s="111" t="s">
        <v>86</v>
      </c>
      <c r="E16" s="111"/>
      <c r="F16" s="67">
        <v>3911000</v>
      </c>
      <c r="G16" s="4">
        <f t="shared" si="0"/>
        <v>2085867</v>
      </c>
      <c r="H16" s="4">
        <v>4028330</v>
      </c>
      <c r="I16" s="4">
        <f t="shared" si="1"/>
        <v>48339960</v>
      </c>
      <c r="J16" s="4">
        <f t="shared" si="2"/>
        <v>50425827</v>
      </c>
      <c r="K16" s="4"/>
      <c r="L16" s="4"/>
      <c r="M16" s="3"/>
      <c r="N16" s="14"/>
      <c r="O16" s="15">
        <f>SUM(O3:O15)</f>
        <v>376</v>
      </c>
      <c r="P16" s="15">
        <f>SUM(P3:P15)</f>
        <v>382</v>
      </c>
      <c r="Q16" s="15">
        <f>SUM(Q3:Q15)</f>
        <v>382</v>
      </c>
    </row>
    <row r="17" spans="1:19" x14ac:dyDescent="0.25">
      <c r="A17" s="123"/>
      <c r="B17" s="67" t="s">
        <v>43</v>
      </c>
      <c r="C17" s="23">
        <v>1</v>
      </c>
      <c r="D17" s="111" t="s">
        <v>86</v>
      </c>
      <c r="E17" s="111"/>
      <c r="F17" s="67">
        <v>3911000</v>
      </c>
      <c r="G17" s="4">
        <f t="shared" si="0"/>
        <v>2085867</v>
      </c>
      <c r="H17" s="4">
        <v>4028330</v>
      </c>
      <c r="I17" s="4">
        <f t="shared" si="1"/>
        <v>48339960</v>
      </c>
      <c r="J17" s="4">
        <f t="shared" si="2"/>
        <v>50425827</v>
      </c>
      <c r="K17" s="4"/>
      <c r="L17" s="4"/>
      <c r="M17" s="3"/>
      <c r="N17" s="14"/>
      <c r="O17" s="14"/>
      <c r="P17" s="14"/>
      <c r="Q17" s="14"/>
    </row>
    <row r="18" spans="1:19" x14ac:dyDescent="0.25">
      <c r="A18" s="123"/>
      <c r="B18" s="67" t="s">
        <v>44</v>
      </c>
      <c r="C18" s="23">
        <v>1</v>
      </c>
      <c r="D18" s="111" t="s">
        <v>86</v>
      </c>
      <c r="E18" s="111"/>
      <c r="F18" s="67">
        <v>3911000</v>
      </c>
      <c r="G18" s="4">
        <f t="shared" si="0"/>
        <v>2085867</v>
      </c>
      <c r="H18" s="4">
        <v>4028330</v>
      </c>
      <c r="I18" s="4">
        <f t="shared" si="1"/>
        <v>48339960</v>
      </c>
      <c r="J18" s="4">
        <f t="shared" si="2"/>
        <v>50425827</v>
      </c>
      <c r="K18" s="4"/>
      <c r="L18" s="4"/>
      <c r="M18" s="3"/>
      <c r="P18" s="1"/>
      <c r="Q18" s="1"/>
    </row>
    <row r="19" spans="1:19" x14ac:dyDescent="0.25">
      <c r="A19" s="123"/>
      <c r="B19" s="67" t="s">
        <v>45</v>
      </c>
      <c r="C19" s="23">
        <v>1</v>
      </c>
      <c r="D19" s="111" t="s">
        <v>86</v>
      </c>
      <c r="E19" s="111"/>
      <c r="F19" s="67">
        <v>3911000</v>
      </c>
      <c r="G19" s="4">
        <f t="shared" si="0"/>
        <v>2085867</v>
      </c>
      <c r="H19" s="4">
        <v>4028330</v>
      </c>
      <c r="I19" s="4">
        <f t="shared" si="1"/>
        <v>48339960</v>
      </c>
      <c r="J19" s="4">
        <f t="shared" si="2"/>
        <v>50425827</v>
      </c>
      <c r="K19" s="4"/>
      <c r="L19" s="4"/>
      <c r="M19" s="3"/>
    </row>
    <row r="20" spans="1:19" x14ac:dyDescent="0.25">
      <c r="A20" s="123"/>
      <c r="B20" s="67" t="s">
        <v>46</v>
      </c>
      <c r="C20" s="23">
        <v>1</v>
      </c>
      <c r="D20" s="111" t="s">
        <v>86</v>
      </c>
      <c r="E20" s="111"/>
      <c r="F20" s="67">
        <v>3911000</v>
      </c>
      <c r="G20" s="4">
        <f t="shared" si="0"/>
        <v>2085867</v>
      </c>
      <c r="H20" s="4">
        <v>4028330</v>
      </c>
      <c r="I20" s="4">
        <f t="shared" si="1"/>
        <v>48339960</v>
      </c>
      <c r="J20" s="4">
        <f t="shared" si="2"/>
        <v>50425827</v>
      </c>
      <c r="K20" s="4"/>
      <c r="L20" s="4"/>
      <c r="M20" s="3"/>
    </row>
    <row r="21" spans="1:19" x14ac:dyDescent="0.25">
      <c r="A21" s="123"/>
      <c r="B21" s="67" t="s">
        <v>47</v>
      </c>
      <c r="C21" s="23">
        <v>1</v>
      </c>
      <c r="D21" s="111" t="s">
        <v>86</v>
      </c>
      <c r="E21" s="111"/>
      <c r="F21" s="67">
        <v>3911000</v>
      </c>
      <c r="G21" s="4">
        <f t="shared" si="0"/>
        <v>2085867</v>
      </c>
      <c r="H21" s="4">
        <v>4028330</v>
      </c>
      <c r="I21" s="4">
        <f t="shared" si="1"/>
        <v>48339960</v>
      </c>
      <c r="J21" s="4">
        <f t="shared" si="2"/>
        <v>50425827</v>
      </c>
      <c r="K21" s="4"/>
      <c r="L21" s="4"/>
      <c r="M21" s="3"/>
    </row>
    <row r="22" spans="1:19" x14ac:dyDescent="0.25">
      <c r="A22" s="123"/>
      <c r="B22" s="67" t="s">
        <v>48</v>
      </c>
      <c r="C22" s="23">
        <v>1</v>
      </c>
      <c r="D22" s="111" t="s">
        <v>86</v>
      </c>
      <c r="E22" s="111"/>
      <c r="F22" s="67">
        <v>2174000</v>
      </c>
      <c r="G22" s="4">
        <f t="shared" si="0"/>
        <v>1159467</v>
      </c>
      <c r="H22" s="4">
        <v>2239220</v>
      </c>
      <c r="I22" s="4">
        <f t="shared" si="1"/>
        <v>26870640</v>
      </c>
      <c r="J22" s="4">
        <f t="shared" si="2"/>
        <v>28030107</v>
      </c>
      <c r="K22" s="4"/>
      <c r="L22" s="4"/>
      <c r="M22" s="3"/>
      <c r="N22" s="63"/>
      <c r="P22" s="1"/>
      <c r="Q22" s="1"/>
      <c r="R22" s="1"/>
    </row>
    <row r="23" spans="1:19" x14ac:dyDescent="0.25">
      <c r="A23" s="123"/>
      <c r="B23" s="67" t="s">
        <v>49</v>
      </c>
      <c r="C23" s="23">
        <v>2</v>
      </c>
      <c r="D23" s="111" t="s">
        <v>86</v>
      </c>
      <c r="E23" s="111"/>
      <c r="F23" s="67">
        <v>2174000</v>
      </c>
      <c r="G23" s="4">
        <f t="shared" si="0"/>
        <v>2318933</v>
      </c>
      <c r="H23" s="4">
        <v>2239220</v>
      </c>
      <c r="I23" s="4">
        <f t="shared" si="1"/>
        <v>53741280</v>
      </c>
      <c r="J23" s="4">
        <f t="shared" si="2"/>
        <v>56060213</v>
      </c>
      <c r="K23" s="4"/>
      <c r="L23" s="4"/>
      <c r="M23" s="3"/>
      <c r="N23" s="63"/>
      <c r="P23" s="1"/>
      <c r="Q23" s="1"/>
      <c r="R23" s="1"/>
      <c r="S23" s="14"/>
    </row>
    <row r="24" spans="1:19" x14ac:dyDescent="0.25">
      <c r="A24" s="123"/>
      <c r="B24" s="67" t="s">
        <v>50</v>
      </c>
      <c r="C24" s="23">
        <v>22</v>
      </c>
      <c r="D24" s="111" t="s">
        <v>86</v>
      </c>
      <c r="E24" s="111"/>
      <c r="F24" s="67">
        <v>2206000</v>
      </c>
      <c r="G24" s="4">
        <f t="shared" si="0"/>
        <v>25883733</v>
      </c>
      <c r="H24" s="4">
        <v>2272180</v>
      </c>
      <c r="I24" s="4">
        <f t="shared" si="1"/>
        <v>599855520</v>
      </c>
      <c r="J24" s="4">
        <f t="shared" si="2"/>
        <v>625739253</v>
      </c>
      <c r="K24" s="4"/>
      <c r="L24" s="4"/>
      <c r="M24" s="3"/>
      <c r="N24" s="63"/>
      <c r="P24" s="1"/>
      <c r="Q24" s="1"/>
      <c r="R24" s="1"/>
    </row>
    <row r="25" spans="1:19" x14ac:dyDescent="0.25">
      <c r="A25" s="123"/>
      <c r="B25" s="67" t="s">
        <v>51</v>
      </c>
      <c r="C25" s="23">
        <v>1</v>
      </c>
      <c r="D25" s="111" t="s">
        <v>86</v>
      </c>
      <c r="E25" s="111"/>
      <c r="F25" s="67">
        <v>2174000</v>
      </c>
      <c r="G25" s="4">
        <f t="shared" si="0"/>
        <v>1159467</v>
      </c>
      <c r="H25" s="4">
        <v>2239220</v>
      </c>
      <c r="I25" s="4">
        <f t="shared" si="1"/>
        <v>26870640</v>
      </c>
      <c r="J25" s="4">
        <f t="shared" si="2"/>
        <v>28030107</v>
      </c>
      <c r="K25" s="4"/>
      <c r="L25" s="4"/>
      <c r="M25" s="3"/>
      <c r="N25" s="63"/>
      <c r="P25" s="1"/>
      <c r="Q25" s="1"/>
      <c r="R25" s="1"/>
    </row>
    <row r="26" spans="1:19" x14ac:dyDescent="0.25">
      <c r="A26" s="123"/>
      <c r="B26" s="67" t="s">
        <v>52</v>
      </c>
      <c r="C26" s="23">
        <v>1</v>
      </c>
      <c r="D26" s="111" t="s">
        <v>86</v>
      </c>
      <c r="E26" s="111"/>
      <c r="F26" s="67">
        <v>2174000</v>
      </c>
      <c r="G26" s="4">
        <f t="shared" si="0"/>
        <v>1159467</v>
      </c>
      <c r="H26" s="4">
        <v>2239220</v>
      </c>
      <c r="I26" s="4">
        <f t="shared" si="1"/>
        <v>26870640</v>
      </c>
      <c r="J26" s="4">
        <f t="shared" si="2"/>
        <v>28030107</v>
      </c>
      <c r="K26" s="4"/>
      <c r="L26" s="4"/>
      <c r="M26" s="3"/>
      <c r="N26" s="63"/>
      <c r="P26" s="1"/>
      <c r="Q26" s="1"/>
      <c r="R26" s="1"/>
    </row>
    <row r="27" spans="1:19" x14ac:dyDescent="0.25">
      <c r="A27" s="123"/>
      <c r="B27" s="67" t="s">
        <v>53</v>
      </c>
      <c r="C27" s="23">
        <v>3</v>
      </c>
      <c r="D27" s="111" t="s">
        <v>86</v>
      </c>
      <c r="E27" s="111"/>
      <c r="F27" s="67">
        <v>1850000</v>
      </c>
      <c r="G27" s="4">
        <f t="shared" si="0"/>
        <v>2960000</v>
      </c>
      <c r="H27" s="4">
        <v>1905500</v>
      </c>
      <c r="I27" s="4">
        <f t="shared" si="1"/>
        <v>68598000</v>
      </c>
      <c r="J27" s="4">
        <f t="shared" si="2"/>
        <v>71558000</v>
      </c>
      <c r="K27" s="4"/>
      <c r="L27" s="4"/>
      <c r="M27" s="3"/>
      <c r="N27" s="63"/>
      <c r="P27" s="1"/>
      <c r="Q27" s="1"/>
      <c r="R27" s="1"/>
    </row>
    <row r="28" spans="1:19" x14ac:dyDescent="0.25">
      <c r="A28" s="123"/>
      <c r="B28" s="67" t="s">
        <v>54</v>
      </c>
      <c r="C28" s="23">
        <v>4</v>
      </c>
      <c r="D28" s="111" t="s">
        <v>86</v>
      </c>
      <c r="E28" s="111"/>
      <c r="F28" s="67">
        <v>1850000</v>
      </c>
      <c r="G28" s="4">
        <f t="shared" si="0"/>
        <v>3946667</v>
      </c>
      <c r="H28" s="4">
        <v>1905500</v>
      </c>
      <c r="I28" s="4">
        <f t="shared" si="1"/>
        <v>91464000</v>
      </c>
      <c r="J28" s="4">
        <f t="shared" si="2"/>
        <v>95410667</v>
      </c>
      <c r="K28" s="4"/>
      <c r="L28" s="4"/>
      <c r="M28" s="3"/>
      <c r="N28" s="63"/>
      <c r="P28" s="1"/>
      <c r="Q28" s="1"/>
      <c r="R28" s="1"/>
    </row>
    <row r="29" spans="1:19" ht="29.25" customHeight="1" x14ac:dyDescent="0.25">
      <c r="A29" s="123"/>
      <c r="B29" s="112" t="s">
        <v>92</v>
      </c>
      <c r="C29" s="112"/>
      <c r="D29" s="65" t="s">
        <v>86</v>
      </c>
      <c r="E29" s="65" t="s">
        <v>101</v>
      </c>
      <c r="F29" s="67">
        <v>434051</v>
      </c>
      <c r="G29" s="4">
        <f>+ROUND(((F29*$B$9)/30)*$J$8,0)</f>
        <v>13889632</v>
      </c>
      <c r="H29" s="4">
        <v>434051</v>
      </c>
      <c r="I29" s="4">
        <f>+ROUND(((H29*$B$9)/30)*$L$8,0)</f>
        <v>312516720</v>
      </c>
      <c r="J29" s="4">
        <f t="shared" si="2"/>
        <v>326406352</v>
      </c>
      <c r="K29" s="49"/>
      <c r="L29" s="49"/>
      <c r="M29" s="3"/>
      <c r="N29" s="63"/>
      <c r="P29" s="1"/>
      <c r="Q29" s="1"/>
      <c r="R29" s="1"/>
    </row>
    <row r="30" spans="1:19" ht="29.25" customHeight="1" x14ac:dyDescent="0.25">
      <c r="A30" s="123"/>
      <c r="B30" s="112" t="s">
        <v>117</v>
      </c>
      <c r="C30" s="112"/>
      <c r="D30" s="65" t="s">
        <v>86</v>
      </c>
      <c r="E30" s="65" t="s">
        <v>56</v>
      </c>
      <c r="F30" s="67">
        <v>2946906</v>
      </c>
      <c r="G30" s="4">
        <f t="shared" ref="G30:G36" si="3">+ROUND((F30/30)*$J$8,0)</f>
        <v>1571683</v>
      </c>
      <c r="H30" s="4">
        <v>2946906</v>
      </c>
      <c r="I30" s="4">
        <f t="shared" ref="I30:I36" si="4">+ROUND((H30/30)*$L$8,0)</f>
        <v>35362872</v>
      </c>
      <c r="J30" s="4">
        <f t="shared" si="2"/>
        <v>36934555</v>
      </c>
      <c r="K30" s="49"/>
      <c r="L30" s="49"/>
      <c r="M30" s="3"/>
      <c r="P30" s="1"/>
      <c r="Q30" s="1"/>
      <c r="R30" s="1"/>
    </row>
    <row r="31" spans="1:19" ht="29.25" customHeight="1" x14ac:dyDescent="0.25">
      <c r="A31" s="123"/>
      <c r="B31" s="112" t="s">
        <v>93</v>
      </c>
      <c r="C31" s="112"/>
      <c r="D31" s="65" t="s">
        <v>86</v>
      </c>
      <c r="E31" s="65" t="s">
        <v>56</v>
      </c>
      <c r="F31" s="67">
        <v>169864</v>
      </c>
      <c r="G31" s="4">
        <f t="shared" si="3"/>
        <v>90594</v>
      </c>
      <c r="H31" s="4">
        <v>169864</v>
      </c>
      <c r="I31" s="4">
        <f t="shared" si="4"/>
        <v>2038368</v>
      </c>
      <c r="J31" s="4">
        <f t="shared" si="2"/>
        <v>2128962</v>
      </c>
      <c r="K31" s="49"/>
      <c r="L31" s="49"/>
      <c r="M31" s="3"/>
      <c r="P31" s="1"/>
      <c r="Q31" s="1"/>
      <c r="R31" s="1"/>
    </row>
    <row r="32" spans="1:19" x14ac:dyDescent="0.25">
      <c r="A32" s="123"/>
      <c r="B32" s="112" t="s">
        <v>58</v>
      </c>
      <c r="C32" s="112"/>
      <c r="D32" s="65" t="s">
        <v>86</v>
      </c>
      <c r="E32" s="65" t="s">
        <v>56</v>
      </c>
      <c r="F32" s="67">
        <v>11513018</v>
      </c>
      <c r="G32" s="4">
        <f t="shared" si="3"/>
        <v>6140276</v>
      </c>
      <c r="H32" s="4">
        <v>11513018</v>
      </c>
      <c r="I32" s="4">
        <f t="shared" si="4"/>
        <v>138156216</v>
      </c>
      <c r="J32" s="4">
        <f t="shared" si="2"/>
        <v>144296492</v>
      </c>
      <c r="K32" s="49"/>
      <c r="L32" s="49"/>
      <c r="M32" s="3"/>
      <c r="P32" s="1"/>
      <c r="Q32" s="1"/>
      <c r="R32" s="1"/>
    </row>
    <row r="33" spans="1:19" ht="29.25" customHeight="1" x14ac:dyDescent="0.25">
      <c r="A33" s="123"/>
      <c r="B33" s="112" t="s">
        <v>112</v>
      </c>
      <c r="C33" s="112"/>
      <c r="D33" s="65" t="s">
        <v>86</v>
      </c>
      <c r="E33" s="65" t="s">
        <v>56</v>
      </c>
      <c r="F33" s="67">
        <v>6990540</v>
      </c>
      <c r="G33" s="4">
        <f t="shared" si="3"/>
        <v>3728288</v>
      </c>
      <c r="H33" s="4">
        <v>6990540</v>
      </c>
      <c r="I33" s="4">
        <f t="shared" si="4"/>
        <v>83886480</v>
      </c>
      <c r="J33" s="4">
        <f t="shared" si="2"/>
        <v>87614768</v>
      </c>
      <c r="K33" s="49"/>
      <c r="L33" s="49"/>
      <c r="M33" s="3"/>
      <c r="N33" s="21"/>
      <c r="P33" s="1"/>
      <c r="Q33" s="1"/>
      <c r="R33" s="1"/>
    </row>
    <row r="34" spans="1:19" x14ac:dyDescent="0.25">
      <c r="A34" s="123"/>
      <c r="B34" s="112" t="s">
        <v>59</v>
      </c>
      <c r="C34" s="112"/>
      <c r="D34" s="65" t="s">
        <v>86</v>
      </c>
      <c r="E34" s="65" t="s">
        <v>56</v>
      </c>
      <c r="F34" s="67">
        <v>17492056</v>
      </c>
      <c r="G34" s="4">
        <f t="shared" si="3"/>
        <v>9329097</v>
      </c>
      <c r="H34" s="4">
        <v>17492056</v>
      </c>
      <c r="I34" s="4">
        <f t="shared" si="4"/>
        <v>209904672</v>
      </c>
      <c r="J34" s="4">
        <f t="shared" si="2"/>
        <v>219233769</v>
      </c>
      <c r="K34" s="49"/>
      <c r="L34" s="49"/>
      <c r="M34" s="3"/>
      <c r="N34" s="32"/>
      <c r="P34" s="1"/>
      <c r="Q34" s="1"/>
      <c r="R34" s="1"/>
      <c r="S34" s="1">
        <f>SUM(S24:S33)</f>
        <v>0</v>
      </c>
    </row>
    <row r="35" spans="1:19" x14ac:dyDescent="0.25">
      <c r="A35" s="123"/>
      <c r="B35" s="120" t="s">
        <v>60</v>
      </c>
      <c r="C35" s="120"/>
      <c r="D35" s="65" t="s">
        <v>86</v>
      </c>
      <c r="E35" s="65" t="s">
        <v>56</v>
      </c>
      <c r="F35" s="67">
        <v>9504000</v>
      </c>
      <c r="G35" s="4">
        <f t="shared" si="3"/>
        <v>5068800</v>
      </c>
      <c r="H35" s="4">
        <v>10454400</v>
      </c>
      <c r="I35" s="4">
        <f t="shared" si="4"/>
        <v>125452800</v>
      </c>
      <c r="J35" s="4">
        <f t="shared" si="2"/>
        <v>130521600</v>
      </c>
      <c r="K35" s="4"/>
      <c r="L35" s="4"/>
      <c r="M35" s="3"/>
      <c r="N35" s="90"/>
      <c r="P35" s="1"/>
      <c r="Q35" s="1"/>
      <c r="R35" s="1"/>
    </row>
    <row r="36" spans="1:19" x14ac:dyDescent="0.25">
      <c r="A36" s="123"/>
      <c r="B36" s="120" t="s">
        <v>61</v>
      </c>
      <c r="C36" s="120"/>
      <c r="D36" s="65" t="s">
        <v>86</v>
      </c>
      <c r="E36" s="65" t="s">
        <v>56</v>
      </c>
      <c r="F36" s="67">
        <v>1755383</v>
      </c>
      <c r="G36" s="4">
        <f t="shared" si="3"/>
        <v>936204</v>
      </c>
      <c r="H36" s="4">
        <v>1755383</v>
      </c>
      <c r="I36" s="4">
        <f t="shared" si="4"/>
        <v>21064596</v>
      </c>
      <c r="J36" s="4">
        <f t="shared" si="2"/>
        <v>22000800</v>
      </c>
      <c r="K36" s="49"/>
      <c r="L36" s="49"/>
      <c r="M36" s="3"/>
      <c r="N36" s="3"/>
      <c r="P36" s="1"/>
      <c r="Q36" s="1"/>
      <c r="R36" s="1"/>
    </row>
    <row r="37" spans="1:19" x14ac:dyDescent="0.25">
      <c r="A37" s="123"/>
      <c r="B37" s="122" t="s">
        <v>62</v>
      </c>
      <c r="C37" s="122"/>
      <c r="D37" s="122"/>
      <c r="E37" s="122"/>
      <c r="F37" s="75">
        <f>SUM(F14:F36)</f>
        <v>97347818</v>
      </c>
      <c r="G37" s="75">
        <f t="shared" ref="G37:J37" si="5">SUM(G14:G36)</f>
        <v>96376977</v>
      </c>
      <c r="H37" s="75">
        <f t="shared" si="5"/>
        <v>99694478</v>
      </c>
      <c r="I37" s="75">
        <f t="shared" si="5"/>
        <v>2217431844</v>
      </c>
      <c r="J37" s="75">
        <f t="shared" si="5"/>
        <v>2313808821</v>
      </c>
      <c r="K37" s="75">
        <f>SUM(K14:K36)</f>
        <v>0</v>
      </c>
      <c r="L37" s="75">
        <f>SUM(L14:L36)</f>
        <v>0</v>
      </c>
      <c r="M37" s="87"/>
      <c r="N37" s="3"/>
      <c r="P37" s="1"/>
      <c r="Q37" s="1"/>
      <c r="R37" s="1"/>
    </row>
    <row r="38" spans="1:19" ht="31.5" x14ac:dyDescent="0.25">
      <c r="A38" s="123" t="s">
        <v>63</v>
      </c>
      <c r="B38" s="116" t="s">
        <v>64</v>
      </c>
      <c r="C38" s="116"/>
      <c r="D38" s="10" t="s">
        <v>65</v>
      </c>
      <c r="E38" s="10" t="s">
        <v>105</v>
      </c>
      <c r="F38" s="67">
        <v>1249440</v>
      </c>
      <c r="G38" s="4">
        <f>+ROUND(F38*$J$9,0)</f>
        <v>21240480</v>
      </c>
      <c r="H38" s="4">
        <v>1249440</v>
      </c>
      <c r="I38" s="4">
        <f>+ROUND(H38*$L$9,0)</f>
        <v>456045600</v>
      </c>
      <c r="J38" s="4">
        <f>+G38+I38</f>
        <v>477286080</v>
      </c>
      <c r="K38" s="49"/>
      <c r="L38" s="49"/>
      <c r="M38" s="3"/>
      <c r="N38" s="3"/>
      <c r="P38" s="1"/>
      <c r="Q38" s="1"/>
      <c r="R38" s="1"/>
    </row>
    <row r="39" spans="1:19" ht="31.5" x14ac:dyDescent="0.25">
      <c r="A39" s="123"/>
      <c r="B39" s="116" t="s">
        <v>94</v>
      </c>
      <c r="C39" s="116"/>
      <c r="D39" s="10" t="s">
        <v>86</v>
      </c>
      <c r="E39" s="10" t="s">
        <v>87</v>
      </c>
      <c r="F39" s="67">
        <v>5908800</v>
      </c>
      <c r="G39" s="4">
        <f>+ROUND((F39/30)*$J$9,0)</f>
        <v>3348320</v>
      </c>
      <c r="H39" s="4">
        <v>5908800</v>
      </c>
      <c r="I39" s="4">
        <f>+ROUND((H39/30)*$L$9,0)</f>
        <v>71890400</v>
      </c>
      <c r="J39" s="4">
        <f>+G39+I39</f>
        <v>75238720</v>
      </c>
      <c r="K39" s="49"/>
      <c r="L39" s="49"/>
      <c r="M39" s="3"/>
      <c r="N39" s="3"/>
      <c r="P39" s="1"/>
      <c r="Q39" s="1"/>
      <c r="R39" s="1"/>
    </row>
    <row r="40" spans="1:19" ht="31.5" x14ac:dyDescent="0.25">
      <c r="A40" s="123"/>
      <c r="B40" s="116" t="s">
        <v>113</v>
      </c>
      <c r="C40" s="116"/>
      <c r="D40" s="10" t="s">
        <v>86</v>
      </c>
      <c r="E40" s="10" t="s">
        <v>87</v>
      </c>
      <c r="F40" s="67">
        <v>7011570</v>
      </c>
      <c r="G40" s="4">
        <f>+ROUND((F40/30)*$J$10,0)</f>
        <v>3973223</v>
      </c>
      <c r="H40" s="4">
        <v>7011570</v>
      </c>
      <c r="I40" s="4">
        <f>+ROUND((H40/30)*$L$10,0)</f>
        <v>85307435</v>
      </c>
      <c r="J40" s="4">
        <f>+G40+I40</f>
        <v>89280658</v>
      </c>
      <c r="K40" s="49"/>
      <c r="L40" s="49"/>
      <c r="M40" s="3"/>
      <c r="N40" s="3"/>
      <c r="O40" s="2"/>
      <c r="Q40" s="6"/>
    </row>
    <row r="41" spans="1:19" x14ac:dyDescent="0.25">
      <c r="A41" s="123"/>
      <c r="B41" s="122" t="s">
        <v>67</v>
      </c>
      <c r="C41" s="122"/>
      <c r="D41" s="122"/>
      <c r="E41" s="122"/>
      <c r="F41" s="46">
        <f>SUM(F38:F40)</f>
        <v>14169810</v>
      </c>
      <c r="G41" s="46">
        <f t="shared" ref="G41:J41" si="6">SUM(G38:G40)</f>
        <v>28562023</v>
      </c>
      <c r="H41" s="46">
        <f>SUM(H38:H40)</f>
        <v>14169810</v>
      </c>
      <c r="I41" s="46">
        <f>SUM(I38:I40)</f>
        <v>613243435</v>
      </c>
      <c r="J41" s="46">
        <f t="shared" si="6"/>
        <v>641805458</v>
      </c>
      <c r="K41" s="46">
        <f t="shared" ref="K41:L41" si="7">SUM(K38:K40)</f>
        <v>0</v>
      </c>
      <c r="L41" s="46">
        <f t="shared" si="7"/>
        <v>0</v>
      </c>
      <c r="M41" s="88"/>
      <c r="N41" s="3"/>
      <c r="O41" s="2"/>
      <c r="Q41" s="6"/>
    </row>
    <row r="42" spans="1:19" ht="31.5" x14ac:dyDescent="0.25">
      <c r="A42" s="115" t="s">
        <v>68</v>
      </c>
      <c r="B42" s="47" t="s">
        <v>69</v>
      </c>
      <c r="C42" s="28">
        <v>21</v>
      </c>
      <c r="D42" s="10" t="s">
        <v>65</v>
      </c>
      <c r="E42" s="10" t="s">
        <v>104</v>
      </c>
      <c r="F42" s="67">
        <v>4046</v>
      </c>
      <c r="G42" s="4">
        <f>+ROUND(F42*C42*J9,0)</f>
        <v>1444422</v>
      </c>
      <c r="H42" s="4">
        <v>4046</v>
      </c>
      <c r="I42" s="4">
        <f>+ROUND(H42*C42*L9,0)</f>
        <v>31012590</v>
      </c>
      <c r="J42" s="4">
        <f>+G42+I42</f>
        <v>32457012</v>
      </c>
      <c r="K42" s="4"/>
      <c r="L42" s="4"/>
      <c r="M42" s="3"/>
      <c r="N42" s="3"/>
      <c r="O42" s="2"/>
      <c r="Q42" s="6"/>
    </row>
    <row r="43" spans="1:19" x14ac:dyDescent="0.25">
      <c r="A43" s="115"/>
      <c r="B43" s="116" t="s">
        <v>70</v>
      </c>
      <c r="C43" s="116"/>
      <c r="D43" s="10" t="s">
        <v>88</v>
      </c>
      <c r="E43" s="10" t="s">
        <v>71</v>
      </c>
      <c r="F43" s="67">
        <v>5543580</v>
      </c>
      <c r="G43" s="4">
        <f>+ROUND((F43/30)*$J$10,0)</f>
        <v>3141362</v>
      </c>
      <c r="H43" s="4">
        <v>5543580</v>
      </c>
      <c r="I43" s="4">
        <f>+ROUND((H43/30)*$L$10,0)</f>
        <v>67446890</v>
      </c>
      <c r="J43" s="4">
        <f t="shared" ref="J43:J52" si="8">+G43+I43</f>
        <v>70588252</v>
      </c>
      <c r="K43" s="4"/>
      <c r="L43" s="4"/>
      <c r="M43" s="3"/>
      <c r="N43" s="3"/>
      <c r="O43" s="2"/>
      <c r="Q43" s="6"/>
    </row>
    <row r="44" spans="1:19" ht="31.5" x14ac:dyDescent="0.25">
      <c r="A44" s="115"/>
      <c r="B44" s="47" t="s">
        <v>72</v>
      </c>
      <c r="C44" s="28">
        <v>1</v>
      </c>
      <c r="D44" s="17" t="s">
        <v>73</v>
      </c>
      <c r="E44" s="17" t="s">
        <v>74</v>
      </c>
      <c r="F44" s="29">
        <v>248737</v>
      </c>
      <c r="G44" s="4">
        <f>+ROUND(F44*C44,0)</f>
        <v>248737</v>
      </c>
      <c r="H44" s="4"/>
      <c r="I44" s="4"/>
      <c r="J44" s="4">
        <f t="shared" si="8"/>
        <v>248737</v>
      </c>
      <c r="K44" s="4"/>
      <c r="L44" s="4"/>
      <c r="M44" s="3"/>
      <c r="N44" s="3"/>
      <c r="O44" s="2"/>
      <c r="Q44" s="6"/>
    </row>
    <row r="45" spans="1:19" ht="31.5" x14ac:dyDescent="0.25">
      <c r="A45" s="115"/>
      <c r="B45" s="48" t="s">
        <v>75</v>
      </c>
      <c r="C45" s="28">
        <v>1</v>
      </c>
      <c r="D45" s="17" t="s">
        <v>73</v>
      </c>
      <c r="E45" s="17" t="s">
        <v>74</v>
      </c>
      <c r="F45" s="11"/>
      <c r="G45" s="11"/>
      <c r="H45" s="29">
        <v>823495</v>
      </c>
      <c r="I45" s="4">
        <f>ROUND(C45*H45,0)</f>
        <v>823495</v>
      </c>
      <c r="J45" s="4">
        <f t="shared" si="8"/>
        <v>823495</v>
      </c>
      <c r="K45" s="4"/>
      <c r="L45" s="4"/>
      <c r="M45" s="3"/>
      <c r="N45" s="3"/>
      <c r="O45" s="2"/>
      <c r="Q45" s="6"/>
    </row>
    <row r="46" spans="1:19" ht="31.5" x14ac:dyDescent="0.25">
      <c r="A46" s="115"/>
      <c r="B46" s="47" t="s">
        <v>114</v>
      </c>
      <c r="C46" s="28">
        <v>1</v>
      </c>
      <c r="D46" s="17" t="s">
        <v>73</v>
      </c>
      <c r="E46" s="17" t="s">
        <v>74</v>
      </c>
      <c r="F46" s="67">
        <v>5222460</v>
      </c>
      <c r="G46" s="4">
        <f>+ROUND(F46*C46,0)</f>
        <v>5222460</v>
      </c>
      <c r="H46" s="4"/>
      <c r="I46" s="4"/>
      <c r="J46" s="4">
        <f t="shared" si="8"/>
        <v>5222460</v>
      </c>
      <c r="K46" s="4"/>
      <c r="L46" s="4"/>
      <c r="M46" s="3"/>
      <c r="N46" s="3"/>
      <c r="O46" s="2"/>
      <c r="Q46" s="6"/>
    </row>
    <row r="47" spans="1:19" ht="31.5" x14ac:dyDescent="0.25">
      <c r="A47" s="115"/>
      <c r="B47" s="47" t="s">
        <v>95</v>
      </c>
      <c r="C47" s="28">
        <v>1</v>
      </c>
      <c r="D47" s="17" t="s">
        <v>73</v>
      </c>
      <c r="E47" s="17" t="s">
        <v>74</v>
      </c>
      <c r="F47" s="11"/>
      <c r="G47" s="11"/>
      <c r="H47" s="67">
        <v>6440389</v>
      </c>
      <c r="I47" s="4">
        <f>+ROUND(H47*C47,0)</f>
        <v>6440389</v>
      </c>
      <c r="J47" s="4">
        <f t="shared" si="8"/>
        <v>6440389</v>
      </c>
      <c r="K47" s="4"/>
      <c r="L47" s="4"/>
      <c r="M47" s="3"/>
      <c r="N47" s="3"/>
      <c r="O47" s="2"/>
      <c r="Q47" s="6"/>
    </row>
    <row r="48" spans="1:19" ht="31.5" x14ac:dyDescent="0.25">
      <c r="A48" s="115"/>
      <c r="B48" s="47" t="s">
        <v>115</v>
      </c>
      <c r="C48" s="28">
        <v>1</v>
      </c>
      <c r="D48" s="17" t="s">
        <v>73</v>
      </c>
      <c r="E48" s="17" t="s">
        <v>74</v>
      </c>
      <c r="F48" s="5">
        <v>8169335</v>
      </c>
      <c r="G48" s="4">
        <f>+ROUND(F48*C48,0)</f>
        <v>8169335</v>
      </c>
      <c r="H48" s="4"/>
      <c r="I48" s="4"/>
      <c r="J48" s="4">
        <f t="shared" si="8"/>
        <v>8169335</v>
      </c>
      <c r="K48" s="4"/>
      <c r="L48" s="4"/>
      <c r="M48" s="3"/>
      <c r="N48" s="3"/>
      <c r="O48" s="2"/>
      <c r="Q48" s="6"/>
    </row>
    <row r="49" spans="1:19" ht="45" x14ac:dyDescent="0.25">
      <c r="A49" s="115"/>
      <c r="B49" s="47" t="s">
        <v>118</v>
      </c>
      <c r="C49" s="28">
        <v>1</v>
      </c>
      <c r="D49" s="17" t="s">
        <v>73</v>
      </c>
      <c r="E49" s="17" t="s">
        <v>74</v>
      </c>
      <c r="F49" s="11"/>
      <c r="G49" s="11"/>
      <c r="H49" s="5">
        <v>59048</v>
      </c>
      <c r="I49" s="4">
        <f>+ROUND(H49*C49,0)</f>
        <v>59048</v>
      </c>
      <c r="J49" s="4">
        <f t="shared" si="8"/>
        <v>59048</v>
      </c>
      <c r="K49" s="4"/>
      <c r="L49" s="4"/>
      <c r="M49" s="3"/>
      <c r="N49" s="3"/>
      <c r="O49" s="2"/>
      <c r="Q49" s="6"/>
    </row>
    <row r="50" spans="1:19" ht="31.5" x14ac:dyDescent="0.25">
      <c r="A50" s="115"/>
      <c r="B50" s="48" t="s">
        <v>77</v>
      </c>
      <c r="C50" s="23">
        <v>2</v>
      </c>
      <c r="D50" s="17" t="s">
        <v>78</v>
      </c>
      <c r="E50" s="65" t="s">
        <v>79</v>
      </c>
      <c r="F50" s="11"/>
      <c r="G50" s="11"/>
      <c r="H50" s="67">
        <v>126727</v>
      </c>
      <c r="I50" s="4">
        <f>+ROUND(H50*C50*$B$9,0)</f>
        <v>15207240</v>
      </c>
      <c r="J50" s="4">
        <f t="shared" si="8"/>
        <v>15207240</v>
      </c>
      <c r="K50" s="4"/>
      <c r="L50" s="4"/>
      <c r="M50" s="3"/>
      <c r="N50" s="3"/>
      <c r="O50" s="2"/>
      <c r="Q50" s="6"/>
    </row>
    <row r="51" spans="1:19" ht="31.5" x14ac:dyDescent="0.25">
      <c r="A51" s="115"/>
      <c r="B51" s="48" t="s">
        <v>80</v>
      </c>
      <c r="C51" s="23">
        <v>4</v>
      </c>
      <c r="D51" s="17" t="s">
        <v>78</v>
      </c>
      <c r="E51" s="65" t="s">
        <v>79</v>
      </c>
      <c r="F51" s="11"/>
      <c r="G51" s="11"/>
      <c r="H51" s="67">
        <v>1011384</v>
      </c>
      <c r="I51" s="4">
        <f>+ROUND(H51*C51*$B$9,0)</f>
        <v>242732160</v>
      </c>
      <c r="J51" s="4">
        <f t="shared" si="8"/>
        <v>242732160</v>
      </c>
      <c r="K51" s="4"/>
      <c r="L51" s="4"/>
      <c r="M51" s="3"/>
      <c r="N51" s="3"/>
      <c r="O51" s="2"/>
      <c r="Q51" s="6"/>
    </row>
    <row r="52" spans="1:19" ht="31.5" x14ac:dyDescent="0.25">
      <c r="A52" s="115"/>
      <c r="B52" s="67" t="s">
        <v>81</v>
      </c>
      <c r="C52" s="23">
        <v>10</v>
      </c>
      <c r="D52" s="17" t="s">
        <v>78</v>
      </c>
      <c r="E52" s="65" t="s">
        <v>71</v>
      </c>
      <c r="F52" s="11"/>
      <c r="G52" s="11"/>
      <c r="H52" s="67">
        <v>53224</v>
      </c>
      <c r="I52" s="4">
        <f>+ROUND(H52*C52,0)</f>
        <v>532240</v>
      </c>
      <c r="J52" s="4">
        <f t="shared" si="8"/>
        <v>532240</v>
      </c>
      <c r="K52" s="4"/>
      <c r="L52" s="4"/>
      <c r="M52" s="3"/>
      <c r="N52" s="3"/>
      <c r="O52" s="2"/>
      <c r="Q52" s="6"/>
    </row>
    <row r="53" spans="1:19" x14ac:dyDescent="0.25">
      <c r="A53" s="115"/>
      <c r="B53" s="122" t="s">
        <v>82</v>
      </c>
      <c r="C53" s="122"/>
      <c r="D53" s="122"/>
      <c r="E53" s="122"/>
      <c r="F53" s="75">
        <f>SUM(F42:F52)</f>
        <v>19188158</v>
      </c>
      <c r="G53" s="75">
        <f>SUM(G42:G52)</f>
        <v>18226316</v>
      </c>
      <c r="H53" s="75">
        <f>SUM(H42:H52)</f>
        <v>14061893</v>
      </c>
      <c r="I53" s="75">
        <f>SUM(I42:I52)</f>
        <v>364254052</v>
      </c>
      <c r="J53" s="75">
        <f>SUM(J42:J52)</f>
        <v>382480368</v>
      </c>
      <c r="K53" s="75">
        <f t="shared" ref="K53:L53" si="9">SUM(K42:K52)</f>
        <v>0</v>
      </c>
      <c r="L53" s="75">
        <f t="shared" si="9"/>
        <v>0</v>
      </c>
      <c r="M53" s="87"/>
      <c r="N53" s="3"/>
      <c r="O53" s="2"/>
      <c r="Q53" s="6"/>
    </row>
    <row r="54" spans="1:19" x14ac:dyDescent="0.25">
      <c r="A54" s="114" t="s">
        <v>83</v>
      </c>
      <c r="B54" s="114"/>
      <c r="C54" s="114"/>
      <c r="D54" s="114"/>
      <c r="E54" s="114"/>
      <c r="F54" s="70">
        <f>+F53+F41+F37</f>
        <v>130705786</v>
      </c>
      <c r="G54" s="70">
        <f>+G53+G41+G37</f>
        <v>143165316</v>
      </c>
      <c r="H54" s="70">
        <f>+H53+H41+H37</f>
        <v>127926181</v>
      </c>
      <c r="I54" s="70">
        <f>+I53+I41+I37</f>
        <v>3194929331</v>
      </c>
      <c r="J54" s="70">
        <f>+J53+J41+J37</f>
        <v>3338094647</v>
      </c>
      <c r="K54" s="70">
        <f t="shared" ref="K54:L54" si="10">+K53+K41+K37</f>
        <v>0</v>
      </c>
      <c r="L54" s="70">
        <f t="shared" si="10"/>
        <v>0</v>
      </c>
      <c r="M54" s="89"/>
      <c r="N54" s="3"/>
      <c r="O54" s="2"/>
      <c r="Q54" s="6"/>
    </row>
    <row r="55" spans="1:19" x14ac:dyDescent="0.25">
      <c r="A55" s="81"/>
      <c r="B55" s="81"/>
      <c r="C55" s="81"/>
      <c r="D55" s="81"/>
      <c r="E55" s="81"/>
      <c r="F55" s="27"/>
      <c r="G55" s="27"/>
      <c r="H55" s="27"/>
      <c r="I55" s="105" t="s">
        <v>103</v>
      </c>
      <c r="J55" s="106"/>
      <c r="K55" s="94">
        <f>K54/J54</f>
        <v>0</v>
      </c>
      <c r="L55" s="94">
        <f>L54/J54</f>
        <v>0</v>
      </c>
      <c r="N55" s="3"/>
      <c r="O55" s="2"/>
      <c r="Q55" s="6"/>
    </row>
    <row r="56" spans="1:19" ht="20.25" x14ac:dyDescent="0.25">
      <c r="A56" s="81"/>
      <c r="B56" s="81"/>
      <c r="C56" s="81"/>
      <c r="D56" s="81"/>
      <c r="E56" s="81"/>
      <c r="F56" s="27"/>
      <c r="G56" s="27"/>
      <c r="H56" s="27"/>
      <c r="I56" s="27"/>
      <c r="J56" s="82"/>
      <c r="K56" s="84">
        <f>K55+L55</f>
        <v>0</v>
      </c>
      <c r="L56" s="83"/>
      <c r="N56" s="3"/>
      <c r="O56" s="2"/>
      <c r="Q56" s="6"/>
    </row>
    <row r="57" spans="1:19" ht="18" x14ac:dyDescent="0.25">
      <c r="A57" s="100" t="s">
        <v>99</v>
      </c>
      <c r="B57" s="100"/>
      <c r="C57" s="100"/>
      <c r="D57" s="100"/>
      <c r="E57" s="100"/>
      <c r="F57" s="100"/>
      <c r="G57" s="100"/>
      <c r="H57" s="100"/>
      <c r="I57" s="100"/>
      <c r="J57" s="100"/>
      <c r="K57" s="100"/>
      <c r="L57" s="100"/>
      <c r="N57" s="3"/>
      <c r="O57" s="2"/>
      <c r="Q57" s="6"/>
    </row>
    <row r="58" spans="1:19" ht="15" x14ac:dyDescent="0.25">
      <c r="A58" s="101" t="s">
        <v>100</v>
      </c>
      <c r="B58" s="102"/>
      <c r="C58" s="102"/>
      <c r="D58" s="102"/>
      <c r="E58" s="102"/>
      <c r="F58" s="102"/>
      <c r="G58" s="102"/>
      <c r="H58" s="102"/>
      <c r="I58" s="102"/>
      <c r="J58" s="102"/>
      <c r="K58" s="102"/>
      <c r="L58" s="103"/>
      <c r="N58" s="3"/>
      <c r="O58" s="2"/>
      <c r="Q58" s="6"/>
    </row>
    <row r="59" spans="1:19" ht="37.5" customHeight="1" x14ac:dyDescent="0.25">
      <c r="A59" s="118" t="s">
        <v>110</v>
      </c>
      <c r="B59" s="118"/>
      <c r="C59" s="118"/>
      <c r="D59" s="118"/>
      <c r="E59" s="118"/>
      <c r="F59" s="118"/>
      <c r="G59" s="118"/>
      <c r="H59" s="118"/>
      <c r="I59" s="118"/>
      <c r="J59" s="118"/>
      <c r="K59" s="118"/>
      <c r="L59" s="118"/>
      <c r="N59" s="87"/>
      <c r="O59" s="2"/>
    </row>
    <row r="60" spans="1:19" ht="51.75" customHeight="1" x14ac:dyDescent="0.25">
      <c r="A60" s="118"/>
      <c r="B60" s="118"/>
      <c r="C60" s="118"/>
      <c r="D60" s="118"/>
      <c r="E60" s="118"/>
      <c r="F60" s="118"/>
      <c r="G60" s="118"/>
      <c r="H60" s="118"/>
      <c r="I60" s="118"/>
      <c r="J60" s="118"/>
      <c r="K60" s="118"/>
      <c r="L60" s="118"/>
      <c r="N60" s="3"/>
      <c r="O60" s="37"/>
      <c r="P60" s="8"/>
      <c r="S60" s="2"/>
    </row>
    <row r="61" spans="1:19" ht="45" customHeight="1" x14ac:dyDescent="0.25">
      <c r="A61" s="118"/>
      <c r="B61" s="118"/>
      <c r="C61" s="118"/>
      <c r="D61" s="118"/>
      <c r="E61" s="118"/>
      <c r="F61" s="118"/>
      <c r="G61" s="118"/>
      <c r="H61" s="118"/>
      <c r="I61" s="118"/>
      <c r="J61" s="118"/>
      <c r="K61" s="118"/>
      <c r="L61" s="118"/>
      <c r="N61" s="3"/>
      <c r="O61" s="2"/>
    </row>
    <row r="62" spans="1:19" ht="45" customHeight="1" x14ac:dyDescent="0.25">
      <c r="A62" s="118"/>
      <c r="B62" s="118"/>
      <c r="C62" s="118"/>
      <c r="D62" s="118"/>
      <c r="E62" s="118"/>
      <c r="F62" s="118"/>
      <c r="G62" s="118"/>
      <c r="H62" s="118"/>
      <c r="I62" s="118"/>
      <c r="J62" s="118"/>
      <c r="K62" s="118"/>
      <c r="L62" s="118"/>
      <c r="N62" s="3"/>
      <c r="O62" s="2"/>
    </row>
    <row r="63" spans="1:19" ht="44.25" customHeight="1" x14ac:dyDescent="0.25">
      <c r="A63" s="118"/>
      <c r="B63" s="118"/>
      <c r="C63" s="118"/>
      <c r="D63" s="118"/>
      <c r="E63" s="118"/>
      <c r="F63" s="118"/>
      <c r="G63" s="118"/>
      <c r="H63" s="118"/>
      <c r="I63" s="118"/>
      <c r="J63" s="118"/>
      <c r="K63" s="118"/>
      <c r="L63" s="118"/>
      <c r="N63" s="88"/>
      <c r="O63" s="2"/>
    </row>
    <row r="64" spans="1:19" ht="46.5" customHeight="1" x14ac:dyDescent="0.25">
      <c r="A64" s="118"/>
      <c r="B64" s="118"/>
      <c r="C64" s="118"/>
      <c r="D64" s="118"/>
      <c r="E64" s="118"/>
      <c r="F64" s="118"/>
      <c r="G64" s="118"/>
      <c r="H64" s="118"/>
      <c r="I64" s="118"/>
      <c r="J64" s="118"/>
      <c r="K64" s="118"/>
      <c r="L64" s="118"/>
      <c r="N64" s="3"/>
      <c r="O64" s="2"/>
    </row>
    <row r="65" spans="1:16" ht="31.5" customHeight="1" x14ac:dyDescent="0.25">
      <c r="A65" s="118"/>
      <c r="B65" s="118"/>
      <c r="C65" s="118"/>
      <c r="D65" s="118"/>
      <c r="E65" s="118"/>
      <c r="F65" s="118"/>
      <c r="G65" s="118"/>
      <c r="H65" s="118"/>
      <c r="I65" s="118"/>
      <c r="J65" s="118"/>
      <c r="K65" s="118"/>
      <c r="L65" s="118"/>
      <c r="N65" s="3"/>
      <c r="O65" s="2"/>
    </row>
    <row r="66" spans="1:16" ht="31.5" customHeight="1" x14ac:dyDescent="0.25">
      <c r="A66" s="118"/>
      <c r="B66" s="118"/>
      <c r="C66" s="118"/>
      <c r="D66" s="118"/>
      <c r="E66" s="118"/>
      <c r="F66" s="118"/>
      <c r="G66" s="118"/>
      <c r="H66" s="118"/>
      <c r="I66" s="118"/>
      <c r="J66" s="118"/>
      <c r="K66" s="118"/>
      <c r="L66" s="118"/>
      <c r="N66" s="3"/>
      <c r="O66" s="2"/>
    </row>
    <row r="67" spans="1:16" ht="31.5" customHeight="1" x14ac:dyDescent="0.25">
      <c r="A67" s="118"/>
      <c r="B67" s="118"/>
      <c r="C67" s="118"/>
      <c r="D67" s="118"/>
      <c r="E67" s="118"/>
      <c r="F67" s="118"/>
      <c r="G67" s="118"/>
      <c r="H67" s="118"/>
      <c r="I67" s="118"/>
      <c r="J67" s="118"/>
      <c r="K67" s="118"/>
      <c r="L67" s="118"/>
      <c r="N67" s="3"/>
      <c r="O67" s="2"/>
    </row>
    <row r="68" spans="1:16" ht="31.5" customHeight="1" x14ac:dyDescent="0.25">
      <c r="A68" s="118"/>
      <c r="B68" s="118"/>
      <c r="C68" s="118"/>
      <c r="D68" s="118"/>
      <c r="E68" s="118"/>
      <c r="F68" s="118"/>
      <c r="G68" s="118"/>
      <c r="H68" s="118"/>
      <c r="I68" s="118"/>
      <c r="J68" s="118"/>
      <c r="K68" s="118"/>
      <c r="L68" s="118"/>
      <c r="N68" s="3"/>
      <c r="O68" s="2"/>
    </row>
    <row r="69" spans="1:16" ht="31.5" customHeight="1" x14ac:dyDescent="0.25">
      <c r="A69" s="118"/>
      <c r="B69" s="118"/>
      <c r="C69" s="118"/>
      <c r="D69" s="118"/>
      <c r="E69" s="118"/>
      <c r="F69" s="118"/>
      <c r="G69" s="118"/>
      <c r="H69" s="118"/>
      <c r="I69" s="118"/>
      <c r="J69" s="118"/>
      <c r="K69" s="118"/>
      <c r="L69" s="118"/>
      <c r="N69" s="3"/>
      <c r="O69" s="2"/>
    </row>
    <row r="70" spans="1:16" ht="15.75" customHeight="1" x14ac:dyDescent="0.25">
      <c r="A70" s="118"/>
      <c r="B70" s="118"/>
      <c r="C70" s="118"/>
      <c r="D70" s="118"/>
      <c r="E70" s="118"/>
      <c r="F70" s="118"/>
      <c r="G70" s="118"/>
      <c r="H70" s="118"/>
      <c r="I70" s="118"/>
      <c r="J70" s="118"/>
      <c r="K70" s="118"/>
      <c r="L70" s="118"/>
      <c r="N70" s="3"/>
      <c r="O70" s="2"/>
      <c r="P70" s="9"/>
    </row>
    <row r="71" spans="1:16" ht="51" customHeight="1" x14ac:dyDescent="0.25">
      <c r="A71" s="99" t="s">
        <v>102</v>
      </c>
      <c r="B71" s="99"/>
      <c r="C71" s="99"/>
      <c r="D71" s="99"/>
      <c r="E71" s="99"/>
      <c r="F71" s="99"/>
      <c r="G71" s="99"/>
      <c r="H71" s="99"/>
      <c r="I71" s="99"/>
      <c r="J71" s="99"/>
      <c r="K71" s="99"/>
      <c r="L71" s="99"/>
      <c r="N71" s="89"/>
      <c r="O71" s="2"/>
    </row>
    <row r="72" spans="1:16" ht="15" x14ac:dyDescent="0.25">
      <c r="A72" s="99"/>
      <c r="B72" s="99"/>
      <c r="C72" s="99"/>
      <c r="D72" s="99"/>
      <c r="E72" s="99"/>
      <c r="F72" s="99"/>
      <c r="G72" s="99"/>
      <c r="H72" s="99"/>
      <c r="I72" s="99"/>
      <c r="J72" s="99"/>
      <c r="K72" s="99"/>
      <c r="L72" s="99"/>
    </row>
    <row r="73" spans="1:16" ht="15" x14ac:dyDescent="0.25">
      <c r="A73" s="99"/>
      <c r="B73" s="99"/>
      <c r="C73" s="99"/>
      <c r="D73" s="99"/>
      <c r="E73" s="99"/>
      <c r="F73" s="99"/>
      <c r="G73" s="99"/>
      <c r="H73" s="99"/>
      <c r="I73" s="99"/>
      <c r="J73" s="99"/>
      <c r="K73" s="99"/>
      <c r="L73" s="99"/>
    </row>
    <row r="74" spans="1:16" ht="15" x14ac:dyDescent="0.25">
      <c r="A74" s="99"/>
      <c r="B74" s="99"/>
      <c r="C74" s="99"/>
      <c r="D74" s="99"/>
      <c r="E74" s="99"/>
      <c r="F74" s="99"/>
      <c r="G74" s="99"/>
      <c r="H74" s="99"/>
      <c r="I74" s="99"/>
      <c r="J74" s="99"/>
      <c r="K74" s="99"/>
      <c r="L74" s="99"/>
    </row>
    <row r="75" spans="1:16" ht="15" x14ac:dyDescent="0.25">
      <c r="A75" s="99"/>
      <c r="B75" s="99"/>
      <c r="C75" s="99"/>
      <c r="D75" s="99"/>
      <c r="E75" s="99"/>
      <c r="F75" s="99"/>
      <c r="G75" s="99"/>
      <c r="H75" s="99"/>
      <c r="I75" s="99"/>
      <c r="J75" s="99"/>
      <c r="K75" s="99"/>
      <c r="L75" s="99"/>
    </row>
    <row r="76" spans="1:16" ht="15" x14ac:dyDescent="0.25">
      <c r="A76" s="99"/>
      <c r="B76" s="99"/>
      <c r="C76" s="99"/>
      <c r="D76" s="99"/>
      <c r="E76" s="99"/>
      <c r="F76" s="99"/>
      <c r="G76" s="99"/>
      <c r="H76" s="99"/>
      <c r="I76" s="99"/>
      <c r="J76" s="99"/>
      <c r="K76" s="99"/>
      <c r="L76" s="99"/>
    </row>
    <row r="77" spans="1:16" ht="15" x14ac:dyDescent="0.25">
      <c r="A77" s="99"/>
      <c r="B77" s="99"/>
      <c r="C77" s="99"/>
      <c r="D77" s="99"/>
      <c r="E77" s="99"/>
      <c r="F77" s="99"/>
      <c r="G77" s="99"/>
      <c r="H77" s="99"/>
      <c r="I77" s="99"/>
      <c r="J77" s="99"/>
      <c r="K77" s="99"/>
      <c r="L77" s="99"/>
    </row>
    <row r="78" spans="1:16" ht="15" x14ac:dyDescent="0.25">
      <c r="A78" s="99"/>
      <c r="B78" s="99"/>
      <c r="C78" s="99"/>
      <c r="D78" s="99"/>
      <c r="E78" s="99"/>
      <c r="F78" s="99"/>
      <c r="G78" s="99"/>
      <c r="H78" s="99"/>
      <c r="I78" s="99"/>
      <c r="J78" s="99"/>
      <c r="K78" s="99"/>
      <c r="L78" s="99"/>
    </row>
    <row r="79" spans="1:16" ht="15" x14ac:dyDescent="0.25">
      <c r="A79" s="99"/>
      <c r="B79" s="99"/>
      <c r="C79" s="99"/>
      <c r="D79" s="99"/>
      <c r="E79" s="99"/>
      <c r="F79" s="99"/>
      <c r="G79" s="99"/>
      <c r="H79" s="99"/>
      <c r="I79" s="99"/>
      <c r="J79" s="99"/>
      <c r="K79" s="99"/>
      <c r="L79" s="99"/>
    </row>
  </sheetData>
  <autoFilter ref="B13:J13" xr:uid="{ED066296-94B3-4990-ACA7-2E67BDB08DF4}">
    <filterColumn colId="2" showButton="0"/>
  </autoFilter>
  <mergeCells count="49">
    <mergeCell ref="D10:G10"/>
    <mergeCell ref="B1:L1"/>
    <mergeCell ref="B2:L2"/>
    <mergeCell ref="B3:L3"/>
    <mergeCell ref="B4:L4"/>
    <mergeCell ref="D6:G9"/>
    <mergeCell ref="B31:C31"/>
    <mergeCell ref="B32:C32"/>
    <mergeCell ref="B33:C33"/>
    <mergeCell ref="B34:C34"/>
    <mergeCell ref="A54:E54"/>
    <mergeCell ref="A38:A41"/>
    <mergeCell ref="B38:C38"/>
    <mergeCell ref="B39:C39"/>
    <mergeCell ref="B40:C40"/>
    <mergeCell ref="B43:C43"/>
    <mergeCell ref="A42:A53"/>
    <mergeCell ref="B37:E37"/>
    <mergeCell ref="B41:E41"/>
    <mergeCell ref="B53:E53"/>
    <mergeCell ref="B36:C36"/>
    <mergeCell ref="H12:I12"/>
    <mergeCell ref="D25:E25"/>
    <mergeCell ref="D26:E26"/>
    <mergeCell ref="D27:E27"/>
    <mergeCell ref="D28:E28"/>
    <mergeCell ref="D24:E24"/>
    <mergeCell ref="F12:G12"/>
    <mergeCell ref="D22:E22"/>
    <mergeCell ref="D23:E23"/>
    <mergeCell ref="B35:C35"/>
    <mergeCell ref="B29:C29"/>
    <mergeCell ref="B30:C30"/>
    <mergeCell ref="A71:L79"/>
    <mergeCell ref="K12:L12"/>
    <mergeCell ref="I55:J55"/>
    <mergeCell ref="A57:L57"/>
    <mergeCell ref="A58:L58"/>
    <mergeCell ref="A59:L70"/>
    <mergeCell ref="D13:E13"/>
    <mergeCell ref="A14:A37"/>
    <mergeCell ref="D14:E14"/>
    <mergeCell ref="D15:E15"/>
    <mergeCell ref="D16:E16"/>
    <mergeCell ref="D17:E17"/>
    <mergeCell ref="D18:E18"/>
    <mergeCell ref="D19:E19"/>
    <mergeCell ref="D20:E20"/>
    <mergeCell ref="D21:E21"/>
  </mergeCells>
  <dataValidations count="1">
    <dataValidation allowBlank="1" showInputMessage="1" showErrorMessage="1" prompt="ENTIENDASE UN MES DE ATENCIÓN COMO MES LABORAL QUE REFIERE 30 DIAS" sqref="A8:A9 B10" xr:uid="{20DA25CF-39F7-4937-9F9F-6C9581685CF1}"/>
  </dataValidations>
  <printOptions horizontalCentered="1" verticalCentered="1"/>
  <pageMargins left="0" right="0" top="0" bottom="0" header="0" footer="0"/>
  <pageSetup scale="31" orientation="landscape" horizontalDpi="4294967295" verticalDpi="4294967295"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AA51BF-B457-4D92-9D89-B1F40B42DF58}">
  <sheetPr>
    <tabColor theme="5" tint="0.59999389629810485"/>
    <pageSetUpPr fitToPage="1"/>
  </sheetPr>
  <dimension ref="A1:R85"/>
  <sheetViews>
    <sheetView showGridLines="0" view="pageBreakPreview" topLeftCell="A52" zoomScale="65" zoomScaleNormal="50" zoomScaleSheetLayoutView="65" workbookViewId="0">
      <selection activeCell="B49" sqref="B49"/>
    </sheetView>
  </sheetViews>
  <sheetFormatPr baseColWidth="10" defaultColWidth="11.42578125" defaultRowHeight="15.75" x14ac:dyDescent="0.25"/>
  <cols>
    <col min="1" max="1" width="18.5703125" style="1" customWidth="1"/>
    <col min="2" max="2" width="57" style="1" customWidth="1"/>
    <col min="3" max="3" width="16.28515625" style="1" customWidth="1"/>
    <col min="4" max="4" width="17.5703125" style="19" customWidth="1"/>
    <col min="5" max="5" width="23.140625" style="19" customWidth="1"/>
    <col min="6" max="12" width="30.140625" style="1" customWidth="1"/>
    <col min="13" max="13" width="28.42578125" style="1" hidden="1" customWidth="1"/>
    <col min="14" max="14" width="15.85546875" style="1" hidden="1" customWidth="1"/>
    <col min="15" max="15" width="13.42578125" style="7" hidden="1" customWidth="1"/>
    <col min="16" max="16" width="17.7109375" style="7" hidden="1" customWidth="1"/>
    <col min="17" max="17" width="23.85546875" style="7" hidden="1" customWidth="1"/>
    <col min="18" max="18" width="23.85546875" style="1" customWidth="1"/>
    <col min="19" max="222" width="11.42578125" style="1"/>
    <col min="223" max="224" width="9.7109375" style="1" customWidth="1"/>
    <col min="225" max="225" width="61" style="1" customWidth="1"/>
    <col min="226" max="226" width="18.7109375" style="1" customWidth="1"/>
    <col min="227" max="227" width="17.85546875" style="1" customWidth="1"/>
    <col min="228" max="231" width="57" style="1" customWidth="1"/>
    <col min="232" max="232" width="25.85546875" style="1" bestFit="1" customWidth="1"/>
    <col min="233" max="233" width="25.140625" style="1" customWidth="1"/>
    <col min="234" max="234" width="33.28515625" style="1" customWidth="1"/>
    <col min="235" max="235" width="24.140625" style="1" customWidth="1"/>
    <col min="236" max="236" width="27.42578125" style="1" customWidth="1"/>
    <col min="237" max="478" width="11.42578125" style="1"/>
    <col min="479" max="480" width="9.7109375" style="1" customWidth="1"/>
    <col min="481" max="481" width="61" style="1" customWidth="1"/>
    <col min="482" max="482" width="18.7109375" style="1" customWidth="1"/>
    <col min="483" max="483" width="17.85546875" style="1" customWidth="1"/>
    <col min="484" max="487" width="57" style="1" customWidth="1"/>
    <col min="488" max="488" width="25.85546875" style="1" bestFit="1" customWidth="1"/>
    <col min="489" max="489" width="25.140625" style="1" customWidth="1"/>
    <col min="490" max="490" width="33.28515625" style="1" customWidth="1"/>
    <col min="491" max="491" width="24.140625" style="1" customWidth="1"/>
    <col min="492" max="492" width="27.42578125" style="1" customWidth="1"/>
    <col min="493" max="734" width="11.42578125" style="1"/>
    <col min="735" max="736" width="9.7109375" style="1" customWidth="1"/>
    <col min="737" max="737" width="61" style="1" customWidth="1"/>
    <col min="738" max="738" width="18.7109375" style="1" customWidth="1"/>
    <col min="739" max="739" width="17.85546875" style="1" customWidth="1"/>
    <col min="740" max="743" width="57" style="1" customWidth="1"/>
    <col min="744" max="744" width="25.85546875" style="1" bestFit="1" customWidth="1"/>
    <col min="745" max="745" width="25.140625" style="1" customWidth="1"/>
    <col min="746" max="746" width="33.28515625" style="1" customWidth="1"/>
    <col min="747" max="747" width="24.140625" style="1" customWidth="1"/>
    <col min="748" max="748" width="27.42578125" style="1" customWidth="1"/>
    <col min="749" max="990" width="11.42578125" style="1"/>
    <col min="991" max="992" width="9.7109375" style="1" customWidth="1"/>
    <col min="993" max="993" width="61" style="1" customWidth="1"/>
    <col min="994" max="994" width="18.7109375" style="1" customWidth="1"/>
    <col min="995" max="995" width="17.85546875" style="1" customWidth="1"/>
    <col min="996" max="999" width="57" style="1" customWidth="1"/>
    <col min="1000" max="1000" width="25.85546875" style="1" bestFit="1" customWidth="1"/>
    <col min="1001" max="1001" width="25.140625" style="1" customWidth="1"/>
    <col min="1002" max="1002" width="33.28515625" style="1" customWidth="1"/>
    <col min="1003" max="1003" width="24.140625" style="1" customWidth="1"/>
    <col min="1004" max="1004" width="27.42578125" style="1" customWidth="1"/>
    <col min="1005" max="1246" width="11.42578125" style="1"/>
    <col min="1247" max="1248" width="9.7109375" style="1" customWidth="1"/>
    <col min="1249" max="1249" width="61" style="1" customWidth="1"/>
    <col min="1250" max="1250" width="18.7109375" style="1" customWidth="1"/>
    <col min="1251" max="1251" width="17.85546875" style="1" customWidth="1"/>
    <col min="1252" max="1255" width="57" style="1" customWidth="1"/>
    <col min="1256" max="1256" width="25.85546875" style="1" bestFit="1" customWidth="1"/>
    <col min="1257" max="1257" width="25.140625" style="1" customWidth="1"/>
    <col min="1258" max="1258" width="33.28515625" style="1" customWidth="1"/>
    <col min="1259" max="1259" width="24.140625" style="1" customWidth="1"/>
    <col min="1260" max="1260" width="27.42578125" style="1" customWidth="1"/>
    <col min="1261" max="1502" width="11.42578125" style="1"/>
    <col min="1503" max="1504" width="9.7109375" style="1" customWidth="1"/>
    <col min="1505" max="1505" width="61" style="1" customWidth="1"/>
    <col min="1506" max="1506" width="18.7109375" style="1" customWidth="1"/>
    <col min="1507" max="1507" width="17.85546875" style="1" customWidth="1"/>
    <col min="1508" max="1511" width="57" style="1" customWidth="1"/>
    <col min="1512" max="1512" width="25.85546875" style="1" bestFit="1" customWidth="1"/>
    <col min="1513" max="1513" width="25.140625" style="1" customWidth="1"/>
    <col min="1514" max="1514" width="33.28515625" style="1" customWidth="1"/>
    <col min="1515" max="1515" width="24.140625" style="1" customWidth="1"/>
    <col min="1516" max="1516" width="27.42578125" style="1" customWidth="1"/>
    <col min="1517" max="1758" width="11.42578125" style="1"/>
    <col min="1759" max="1760" width="9.7109375" style="1" customWidth="1"/>
    <col min="1761" max="1761" width="61" style="1" customWidth="1"/>
    <col min="1762" max="1762" width="18.7109375" style="1" customWidth="1"/>
    <col min="1763" max="1763" width="17.85546875" style="1" customWidth="1"/>
    <col min="1764" max="1767" width="57" style="1" customWidth="1"/>
    <col min="1768" max="1768" width="25.85546875" style="1" bestFit="1" customWidth="1"/>
    <col min="1769" max="1769" width="25.140625" style="1" customWidth="1"/>
    <col min="1770" max="1770" width="33.28515625" style="1" customWidth="1"/>
    <col min="1771" max="1771" width="24.140625" style="1" customWidth="1"/>
    <col min="1772" max="1772" width="27.42578125" style="1" customWidth="1"/>
    <col min="1773" max="2014" width="11.42578125" style="1"/>
    <col min="2015" max="2016" width="9.7109375" style="1" customWidth="1"/>
    <col min="2017" max="2017" width="61" style="1" customWidth="1"/>
    <col min="2018" max="2018" width="18.7109375" style="1" customWidth="1"/>
    <col min="2019" max="2019" width="17.85546875" style="1" customWidth="1"/>
    <col min="2020" max="2023" width="57" style="1" customWidth="1"/>
    <col min="2024" max="2024" width="25.85546875" style="1" bestFit="1" customWidth="1"/>
    <col min="2025" max="2025" width="25.140625" style="1" customWidth="1"/>
    <col min="2026" max="2026" width="33.28515625" style="1" customWidth="1"/>
    <col min="2027" max="2027" width="24.140625" style="1" customWidth="1"/>
    <col min="2028" max="2028" width="27.42578125" style="1" customWidth="1"/>
    <col min="2029" max="2270" width="11.42578125" style="1"/>
    <col min="2271" max="2272" width="9.7109375" style="1" customWidth="1"/>
    <col min="2273" max="2273" width="61" style="1" customWidth="1"/>
    <col min="2274" max="2274" width="18.7109375" style="1" customWidth="1"/>
    <col min="2275" max="2275" width="17.85546875" style="1" customWidth="1"/>
    <col min="2276" max="2279" width="57" style="1" customWidth="1"/>
    <col min="2280" max="2280" width="25.85546875" style="1" bestFit="1" customWidth="1"/>
    <col min="2281" max="2281" width="25.140625" style="1" customWidth="1"/>
    <col min="2282" max="2282" width="33.28515625" style="1" customWidth="1"/>
    <col min="2283" max="2283" width="24.140625" style="1" customWidth="1"/>
    <col min="2284" max="2284" width="27.42578125" style="1" customWidth="1"/>
    <col min="2285" max="2526" width="11.42578125" style="1"/>
    <col min="2527" max="2528" width="9.7109375" style="1" customWidth="1"/>
    <col min="2529" max="2529" width="61" style="1" customWidth="1"/>
    <col min="2530" max="2530" width="18.7109375" style="1" customWidth="1"/>
    <col min="2531" max="2531" width="17.85546875" style="1" customWidth="1"/>
    <col min="2532" max="2535" width="57" style="1" customWidth="1"/>
    <col min="2536" max="2536" width="25.85546875" style="1" bestFit="1" customWidth="1"/>
    <col min="2537" max="2537" width="25.140625" style="1" customWidth="1"/>
    <col min="2538" max="2538" width="33.28515625" style="1" customWidth="1"/>
    <col min="2539" max="2539" width="24.140625" style="1" customWidth="1"/>
    <col min="2540" max="2540" width="27.42578125" style="1" customWidth="1"/>
    <col min="2541" max="2782" width="11.42578125" style="1"/>
    <col min="2783" max="2784" width="9.7109375" style="1" customWidth="1"/>
    <col min="2785" max="2785" width="61" style="1" customWidth="1"/>
    <col min="2786" max="2786" width="18.7109375" style="1" customWidth="1"/>
    <col min="2787" max="2787" width="17.85546875" style="1" customWidth="1"/>
    <col min="2788" max="2791" width="57" style="1" customWidth="1"/>
    <col min="2792" max="2792" width="25.85546875" style="1" bestFit="1" customWidth="1"/>
    <col min="2793" max="2793" width="25.140625" style="1" customWidth="1"/>
    <col min="2794" max="2794" width="33.28515625" style="1" customWidth="1"/>
    <col min="2795" max="2795" width="24.140625" style="1" customWidth="1"/>
    <col min="2796" max="2796" width="27.42578125" style="1" customWidth="1"/>
    <col min="2797" max="3038" width="11.42578125" style="1"/>
    <col min="3039" max="3040" width="9.7109375" style="1" customWidth="1"/>
    <col min="3041" max="3041" width="61" style="1" customWidth="1"/>
    <col min="3042" max="3042" width="18.7109375" style="1" customWidth="1"/>
    <col min="3043" max="3043" width="17.85546875" style="1" customWidth="1"/>
    <col min="3044" max="3047" width="57" style="1" customWidth="1"/>
    <col min="3048" max="3048" width="25.85546875" style="1" bestFit="1" customWidth="1"/>
    <col min="3049" max="3049" width="25.140625" style="1" customWidth="1"/>
    <col min="3050" max="3050" width="33.28515625" style="1" customWidth="1"/>
    <col min="3051" max="3051" width="24.140625" style="1" customWidth="1"/>
    <col min="3052" max="3052" width="27.42578125" style="1" customWidth="1"/>
    <col min="3053" max="3294" width="11.42578125" style="1"/>
    <col min="3295" max="3296" width="9.7109375" style="1" customWidth="1"/>
    <col min="3297" max="3297" width="61" style="1" customWidth="1"/>
    <col min="3298" max="3298" width="18.7109375" style="1" customWidth="1"/>
    <col min="3299" max="3299" width="17.85546875" style="1" customWidth="1"/>
    <col min="3300" max="3303" width="57" style="1" customWidth="1"/>
    <col min="3304" max="3304" width="25.85546875" style="1" bestFit="1" customWidth="1"/>
    <col min="3305" max="3305" width="25.140625" style="1" customWidth="1"/>
    <col min="3306" max="3306" width="33.28515625" style="1" customWidth="1"/>
    <col min="3307" max="3307" width="24.140625" style="1" customWidth="1"/>
    <col min="3308" max="3308" width="27.42578125" style="1" customWidth="1"/>
    <col min="3309" max="3550" width="11.42578125" style="1"/>
    <col min="3551" max="3552" width="9.7109375" style="1" customWidth="1"/>
    <col min="3553" max="3553" width="61" style="1" customWidth="1"/>
    <col min="3554" max="3554" width="18.7109375" style="1" customWidth="1"/>
    <col min="3555" max="3555" width="17.85546875" style="1" customWidth="1"/>
    <col min="3556" max="3559" width="57" style="1" customWidth="1"/>
    <col min="3560" max="3560" width="25.85546875" style="1" bestFit="1" customWidth="1"/>
    <col min="3561" max="3561" width="25.140625" style="1" customWidth="1"/>
    <col min="3562" max="3562" width="33.28515625" style="1" customWidth="1"/>
    <col min="3563" max="3563" width="24.140625" style="1" customWidth="1"/>
    <col min="3564" max="3564" width="27.42578125" style="1" customWidth="1"/>
    <col min="3565" max="3806" width="11.42578125" style="1"/>
    <col min="3807" max="3808" width="9.7109375" style="1" customWidth="1"/>
    <col min="3809" max="3809" width="61" style="1" customWidth="1"/>
    <col min="3810" max="3810" width="18.7109375" style="1" customWidth="1"/>
    <col min="3811" max="3811" width="17.85546875" style="1" customWidth="1"/>
    <col min="3812" max="3815" width="57" style="1" customWidth="1"/>
    <col min="3816" max="3816" width="25.85546875" style="1" bestFit="1" customWidth="1"/>
    <col min="3817" max="3817" width="25.140625" style="1" customWidth="1"/>
    <col min="3818" max="3818" width="33.28515625" style="1" customWidth="1"/>
    <col min="3819" max="3819" width="24.140625" style="1" customWidth="1"/>
    <col min="3820" max="3820" width="27.42578125" style="1" customWidth="1"/>
    <col min="3821" max="4062" width="11.42578125" style="1"/>
    <col min="4063" max="4064" width="9.7109375" style="1" customWidth="1"/>
    <col min="4065" max="4065" width="61" style="1" customWidth="1"/>
    <col min="4066" max="4066" width="18.7109375" style="1" customWidth="1"/>
    <col min="4067" max="4067" width="17.85546875" style="1" customWidth="1"/>
    <col min="4068" max="4071" width="57" style="1" customWidth="1"/>
    <col min="4072" max="4072" width="25.85546875" style="1" bestFit="1" customWidth="1"/>
    <col min="4073" max="4073" width="25.140625" style="1" customWidth="1"/>
    <col min="4074" max="4074" width="33.28515625" style="1" customWidth="1"/>
    <col min="4075" max="4075" width="24.140625" style="1" customWidth="1"/>
    <col min="4076" max="4076" width="27.42578125" style="1" customWidth="1"/>
    <col min="4077" max="4318" width="11.42578125" style="1"/>
    <col min="4319" max="4320" width="9.7109375" style="1" customWidth="1"/>
    <col min="4321" max="4321" width="61" style="1" customWidth="1"/>
    <col min="4322" max="4322" width="18.7109375" style="1" customWidth="1"/>
    <col min="4323" max="4323" width="17.85546875" style="1" customWidth="1"/>
    <col min="4324" max="4327" width="57" style="1" customWidth="1"/>
    <col min="4328" max="4328" width="25.85546875" style="1" bestFit="1" customWidth="1"/>
    <col min="4329" max="4329" width="25.140625" style="1" customWidth="1"/>
    <col min="4330" max="4330" width="33.28515625" style="1" customWidth="1"/>
    <col min="4331" max="4331" width="24.140625" style="1" customWidth="1"/>
    <col min="4332" max="4332" width="27.42578125" style="1" customWidth="1"/>
    <col min="4333" max="4574" width="11.42578125" style="1"/>
    <col min="4575" max="4576" width="9.7109375" style="1" customWidth="1"/>
    <col min="4577" max="4577" width="61" style="1" customWidth="1"/>
    <col min="4578" max="4578" width="18.7109375" style="1" customWidth="1"/>
    <col min="4579" max="4579" width="17.85546875" style="1" customWidth="1"/>
    <col min="4580" max="4583" width="57" style="1" customWidth="1"/>
    <col min="4584" max="4584" width="25.85546875" style="1" bestFit="1" customWidth="1"/>
    <col min="4585" max="4585" width="25.140625" style="1" customWidth="1"/>
    <col min="4586" max="4586" width="33.28515625" style="1" customWidth="1"/>
    <col min="4587" max="4587" width="24.140625" style="1" customWidth="1"/>
    <col min="4588" max="4588" width="27.42578125" style="1" customWidth="1"/>
    <col min="4589" max="4830" width="11.42578125" style="1"/>
    <col min="4831" max="4832" width="9.7109375" style="1" customWidth="1"/>
    <col min="4833" max="4833" width="61" style="1" customWidth="1"/>
    <col min="4834" max="4834" width="18.7109375" style="1" customWidth="1"/>
    <col min="4835" max="4835" width="17.85546875" style="1" customWidth="1"/>
    <col min="4836" max="4839" width="57" style="1" customWidth="1"/>
    <col min="4840" max="4840" width="25.85546875" style="1" bestFit="1" customWidth="1"/>
    <col min="4841" max="4841" width="25.140625" style="1" customWidth="1"/>
    <col min="4842" max="4842" width="33.28515625" style="1" customWidth="1"/>
    <col min="4843" max="4843" width="24.140625" style="1" customWidth="1"/>
    <col min="4844" max="4844" width="27.42578125" style="1" customWidth="1"/>
    <col min="4845" max="5086" width="11.42578125" style="1"/>
    <col min="5087" max="5088" width="9.7109375" style="1" customWidth="1"/>
    <col min="5089" max="5089" width="61" style="1" customWidth="1"/>
    <col min="5090" max="5090" width="18.7109375" style="1" customWidth="1"/>
    <col min="5091" max="5091" width="17.85546875" style="1" customWidth="1"/>
    <col min="5092" max="5095" width="57" style="1" customWidth="1"/>
    <col min="5096" max="5096" width="25.85546875" style="1" bestFit="1" customWidth="1"/>
    <col min="5097" max="5097" width="25.140625" style="1" customWidth="1"/>
    <col min="5098" max="5098" width="33.28515625" style="1" customWidth="1"/>
    <col min="5099" max="5099" width="24.140625" style="1" customWidth="1"/>
    <col min="5100" max="5100" width="27.42578125" style="1" customWidth="1"/>
    <col min="5101" max="5342" width="11.42578125" style="1"/>
    <col min="5343" max="5344" width="9.7109375" style="1" customWidth="1"/>
    <col min="5345" max="5345" width="61" style="1" customWidth="1"/>
    <col min="5346" max="5346" width="18.7109375" style="1" customWidth="1"/>
    <col min="5347" max="5347" width="17.85546875" style="1" customWidth="1"/>
    <col min="5348" max="5351" width="57" style="1" customWidth="1"/>
    <col min="5352" max="5352" width="25.85546875" style="1" bestFit="1" customWidth="1"/>
    <col min="5353" max="5353" width="25.140625" style="1" customWidth="1"/>
    <col min="5354" max="5354" width="33.28515625" style="1" customWidth="1"/>
    <col min="5355" max="5355" width="24.140625" style="1" customWidth="1"/>
    <col min="5356" max="5356" width="27.42578125" style="1" customWidth="1"/>
    <col min="5357" max="5598" width="11.42578125" style="1"/>
    <col min="5599" max="5600" width="9.7109375" style="1" customWidth="1"/>
    <col min="5601" max="5601" width="61" style="1" customWidth="1"/>
    <col min="5602" max="5602" width="18.7109375" style="1" customWidth="1"/>
    <col min="5603" max="5603" width="17.85546875" style="1" customWidth="1"/>
    <col min="5604" max="5607" width="57" style="1" customWidth="1"/>
    <col min="5608" max="5608" width="25.85546875" style="1" bestFit="1" customWidth="1"/>
    <col min="5609" max="5609" width="25.140625" style="1" customWidth="1"/>
    <col min="5610" max="5610" width="33.28515625" style="1" customWidth="1"/>
    <col min="5611" max="5611" width="24.140625" style="1" customWidth="1"/>
    <col min="5612" max="5612" width="27.42578125" style="1" customWidth="1"/>
    <col min="5613" max="5854" width="11.42578125" style="1"/>
    <col min="5855" max="5856" width="9.7109375" style="1" customWidth="1"/>
    <col min="5857" max="5857" width="61" style="1" customWidth="1"/>
    <col min="5858" max="5858" width="18.7109375" style="1" customWidth="1"/>
    <col min="5859" max="5859" width="17.85546875" style="1" customWidth="1"/>
    <col min="5860" max="5863" width="57" style="1" customWidth="1"/>
    <col min="5864" max="5864" width="25.85546875" style="1" bestFit="1" customWidth="1"/>
    <col min="5865" max="5865" width="25.140625" style="1" customWidth="1"/>
    <col min="5866" max="5866" width="33.28515625" style="1" customWidth="1"/>
    <col min="5867" max="5867" width="24.140625" style="1" customWidth="1"/>
    <col min="5868" max="5868" width="27.42578125" style="1" customWidth="1"/>
    <col min="5869" max="6110" width="11.42578125" style="1"/>
    <col min="6111" max="6112" width="9.7109375" style="1" customWidth="1"/>
    <col min="6113" max="6113" width="61" style="1" customWidth="1"/>
    <col min="6114" max="6114" width="18.7109375" style="1" customWidth="1"/>
    <col min="6115" max="6115" width="17.85546875" style="1" customWidth="1"/>
    <col min="6116" max="6119" width="57" style="1" customWidth="1"/>
    <col min="6120" max="6120" width="25.85546875" style="1" bestFit="1" customWidth="1"/>
    <col min="6121" max="6121" width="25.140625" style="1" customWidth="1"/>
    <col min="6122" max="6122" width="33.28515625" style="1" customWidth="1"/>
    <col min="6123" max="6123" width="24.140625" style="1" customWidth="1"/>
    <col min="6124" max="6124" width="27.42578125" style="1" customWidth="1"/>
    <col min="6125" max="6366" width="11.42578125" style="1"/>
    <col min="6367" max="6368" width="9.7109375" style="1" customWidth="1"/>
    <col min="6369" max="6369" width="61" style="1" customWidth="1"/>
    <col min="6370" max="6370" width="18.7109375" style="1" customWidth="1"/>
    <col min="6371" max="6371" width="17.85546875" style="1" customWidth="1"/>
    <col min="6372" max="6375" width="57" style="1" customWidth="1"/>
    <col min="6376" max="6376" width="25.85546875" style="1" bestFit="1" customWidth="1"/>
    <col min="6377" max="6377" width="25.140625" style="1" customWidth="1"/>
    <col min="6378" max="6378" width="33.28515625" style="1" customWidth="1"/>
    <col min="6379" max="6379" width="24.140625" style="1" customWidth="1"/>
    <col min="6380" max="6380" width="27.42578125" style="1" customWidth="1"/>
    <col min="6381" max="6622" width="11.42578125" style="1"/>
    <col min="6623" max="6624" width="9.7109375" style="1" customWidth="1"/>
    <col min="6625" max="6625" width="61" style="1" customWidth="1"/>
    <col min="6626" max="6626" width="18.7109375" style="1" customWidth="1"/>
    <col min="6627" max="6627" width="17.85546875" style="1" customWidth="1"/>
    <col min="6628" max="6631" width="57" style="1" customWidth="1"/>
    <col min="6632" max="6632" width="25.85546875" style="1" bestFit="1" customWidth="1"/>
    <col min="6633" max="6633" width="25.140625" style="1" customWidth="1"/>
    <col min="6634" max="6634" width="33.28515625" style="1" customWidth="1"/>
    <col min="6635" max="6635" width="24.140625" style="1" customWidth="1"/>
    <col min="6636" max="6636" width="27.42578125" style="1" customWidth="1"/>
    <col min="6637" max="6878" width="11.42578125" style="1"/>
    <col min="6879" max="6880" width="9.7109375" style="1" customWidth="1"/>
    <col min="6881" max="6881" width="61" style="1" customWidth="1"/>
    <col min="6882" max="6882" width="18.7109375" style="1" customWidth="1"/>
    <col min="6883" max="6883" width="17.85546875" style="1" customWidth="1"/>
    <col min="6884" max="6887" width="57" style="1" customWidth="1"/>
    <col min="6888" max="6888" width="25.85546875" style="1" bestFit="1" customWidth="1"/>
    <col min="6889" max="6889" width="25.140625" style="1" customWidth="1"/>
    <col min="6890" max="6890" width="33.28515625" style="1" customWidth="1"/>
    <col min="6891" max="6891" width="24.140625" style="1" customWidth="1"/>
    <col min="6892" max="6892" width="27.42578125" style="1" customWidth="1"/>
    <col min="6893" max="7134" width="11.42578125" style="1"/>
    <col min="7135" max="7136" width="9.7109375" style="1" customWidth="1"/>
    <col min="7137" max="7137" width="61" style="1" customWidth="1"/>
    <col min="7138" max="7138" width="18.7109375" style="1" customWidth="1"/>
    <col min="7139" max="7139" width="17.85546875" style="1" customWidth="1"/>
    <col min="7140" max="7143" width="57" style="1" customWidth="1"/>
    <col min="7144" max="7144" width="25.85546875" style="1" bestFit="1" customWidth="1"/>
    <col min="7145" max="7145" width="25.140625" style="1" customWidth="1"/>
    <col min="7146" max="7146" width="33.28515625" style="1" customWidth="1"/>
    <col min="7147" max="7147" width="24.140625" style="1" customWidth="1"/>
    <col min="7148" max="7148" width="27.42578125" style="1" customWidth="1"/>
    <col min="7149" max="7390" width="11.42578125" style="1"/>
    <col min="7391" max="7392" width="9.7109375" style="1" customWidth="1"/>
    <col min="7393" max="7393" width="61" style="1" customWidth="1"/>
    <col min="7394" max="7394" width="18.7109375" style="1" customWidth="1"/>
    <col min="7395" max="7395" width="17.85546875" style="1" customWidth="1"/>
    <col min="7396" max="7399" width="57" style="1" customWidth="1"/>
    <col min="7400" max="7400" width="25.85546875" style="1" bestFit="1" customWidth="1"/>
    <col min="7401" max="7401" width="25.140625" style="1" customWidth="1"/>
    <col min="7402" max="7402" width="33.28515625" style="1" customWidth="1"/>
    <col min="7403" max="7403" width="24.140625" style="1" customWidth="1"/>
    <col min="7404" max="7404" width="27.42578125" style="1" customWidth="1"/>
    <col min="7405" max="7646" width="11.42578125" style="1"/>
    <col min="7647" max="7648" width="9.7109375" style="1" customWidth="1"/>
    <col min="7649" max="7649" width="61" style="1" customWidth="1"/>
    <col min="7650" max="7650" width="18.7109375" style="1" customWidth="1"/>
    <col min="7651" max="7651" width="17.85546875" style="1" customWidth="1"/>
    <col min="7652" max="7655" width="57" style="1" customWidth="1"/>
    <col min="7656" max="7656" width="25.85546875" style="1" bestFit="1" customWidth="1"/>
    <col min="7657" max="7657" width="25.140625" style="1" customWidth="1"/>
    <col min="7658" max="7658" width="33.28515625" style="1" customWidth="1"/>
    <col min="7659" max="7659" width="24.140625" style="1" customWidth="1"/>
    <col min="7660" max="7660" width="27.42578125" style="1" customWidth="1"/>
    <col min="7661" max="7902" width="11.42578125" style="1"/>
    <col min="7903" max="7904" width="9.7109375" style="1" customWidth="1"/>
    <col min="7905" max="7905" width="61" style="1" customWidth="1"/>
    <col min="7906" max="7906" width="18.7109375" style="1" customWidth="1"/>
    <col min="7907" max="7907" width="17.85546875" style="1" customWidth="1"/>
    <col min="7908" max="7911" width="57" style="1" customWidth="1"/>
    <col min="7912" max="7912" width="25.85546875" style="1" bestFit="1" customWidth="1"/>
    <col min="7913" max="7913" width="25.140625" style="1" customWidth="1"/>
    <col min="7914" max="7914" width="33.28515625" style="1" customWidth="1"/>
    <col min="7915" max="7915" width="24.140625" style="1" customWidth="1"/>
    <col min="7916" max="7916" width="27.42578125" style="1" customWidth="1"/>
    <col min="7917" max="8158" width="11.42578125" style="1"/>
    <col min="8159" max="8160" width="9.7109375" style="1" customWidth="1"/>
    <col min="8161" max="8161" width="61" style="1" customWidth="1"/>
    <col min="8162" max="8162" width="18.7109375" style="1" customWidth="1"/>
    <col min="8163" max="8163" width="17.85546875" style="1" customWidth="1"/>
    <col min="8164" max="8167" width="57" style="1" customWidth="1"/>
    <col min="8168" max="8168" width="25.85546875" style="1" bestFit="1" customWidth="1"/>
    <col min="8169" max="8169" width="25.140625" style="1" customWidth="1"/>
    <col min="8170" max="8170" width="33.28515625" style="1" customWidth="1"/>
    <col min="8171" max="8171" width="24.140625" style="1" customWidth="1"/>
    <col min="8172" max="8172" width="27.42578125" style="1" customWidth="1"/>
    <col min="8173" max="8414" width="11.42578125" style="1"/>
    <col min="8415" max="8416" width="9.7109375" style="1" customWidth="1"/>
    <col min="8417" max="8417" width="61" style="1" customWidth="1"/>
    <col min="8418" max="8418" width="18.7109375" style="1" customWidth="1"/>
    <col min="8419" max="8419" width="17.85546875" style="1" customWidth="1"/>
    <col min="8420" max="8423" width="57" style="1" customWidth="1"/>
    <col min="8424" max="8424" width="25.85546875" style="1" bestFit="1" customWidth="1"/>
    <col min="8425" max="8425" width="25.140625" style="1" customWidth="1"/>
    <col min="8426" max="8426" width="33.28515625" style="1" customWidth="1"/>
    <col min="8427" max="8427" width="24.140625" style="1" customWidth="1"/>
    <col min="8428" max="8428" width="27.42578125" style="1" customWidth="1"/>
    <col min="8429" max="8670" width="11.42578125" style="1"/>
    <col min="8671" max="8672" width="9.7109375" style="1" customWidth="1"/>
    <col min="8673" max="8673" width="61" style="1" customWidth="1"/>
    <col min="8674" max="8674" width="18.7109375" style="1" customWidth="1"/>
    <col min="8675" max="8675" width="17.85546875" style="1" customWidth="1"/>
    <col min="8676" max="8679" width="57" style="1" customWidth="1"/>
    <col min="8680" max="8680" width="25.85546875" style="1" bestFit="1" customWidth="1"/>
    <col min="8681" max="8681" width="25.140625" style="1" customWidth="1"/>
    <col min="8682" max="8682" width="33.28515625" style="1" customWidth="1"/>
    <col min="8683" max="8683" width="24.140625" style="1" customWidth="1"/>
    <col min="8684" max="8684" width="27.42578125" style="1" customWidth="1"/>
    <col min="8685" max="8926" width="11.42578125" style="1"/>
    <col min="8927" max="8928" width="9.7109375" style="1" customWidth="1"/>
    <col min="8929" max="8929" width="61" style="1" customWidth="1"/>
    <col min="8930" max="8930" width="18.7109375" style="1" customWidth="1"/>
    <col min="8931" max="8931" width="17.85546875" style="1" customWidth="1"/>
    <col min="8932" max="8935" width="57" style="1" customWidth="1"/>
    <col min="8936" max="8936" width="25.85546875" style="1" bestFit="1" customWidth="1"/>
    <col min="8937" max="8937" width="25.140625" style="1" customWidth="1"/>
    <col min="8938" max="8938" width="33.28515625" style="1" customWidth="1"/>
    <col min="8939" max="8939" width="24.140625" style="1" customWidth="1"/>
    <col min="8940" max="8940" width="27.42578125" style="1" customWidth="1"/>
    <col min="8941" max="9182" width="11.42578125" style="1"/>
    <col min="9183" max="9184" width="9.7109375" style="1" customWidth="1"/>
    <col min="9185" max="9185" width="61" style="1" customWidth="1"/>
    <col min="9186" max="9186" width="18.7109375" style="1" customWidth="1"/>
    <col min="9187" max="9187" width="17.85546875" style="1" customWidth="1"/>
    <col min="9188" max="9191" width="57" style="1" customWidth="1"/>
    <col min="9192" max="9192" width="25.85546875" style="1" bestFit="1" customWidth="1"/>
    <col min="9193" max="9193" width="25.140625" style="1" customWidth="1"/>
    <col min="9194" max="9194" width="33.28515625" style="1" customWidth="1"/>
    <col min="9195" max="9195" width="24.140625" style="1" customWidth="1"/>
    <col min="9196" max="9196" width="27.42578125" style="1" customWidth="1"/>
    <col min="9197" max="9438" width="11.42578125" style="1"/>
    <col min="9439" max="9440" width="9.7109375" style="1" customWidth="1"/>
    <col min="9441" max="9441" width="61" style="1" customWidth="1"/>
    <col min="9442" max="9442" width="18.7109375" style="1" customWidth="1"/>
    <col min="9443" max="9443" width="17.85546875" style="1" customWidth="1"/>
    <col min="9444" max="9447" width="57" style="1" customWidth="1"/>
    <col min="9448" max="9448" width="25.85546875" style="1" bestFit="1" customWidth="1"/>
    <col min="9449" max="9449" width="25.140625" style="1" customWidth="1"/>
    <col min="9450" max="9450" width="33.28515625" style="1" customWidth="1"/>
    <col min="9451" max="9451" width="24.140625" style="1" customWidth="1"/>
    <col min="9452" max="9452" width="27.42578125" style="1" customWidth="1"/>
    <col min="9453" max="9694" width="11.42578125" style="1"/>
    <col min="9695" max="9696" width="9.7109375" style="1" customWidth="1"/>
    <col min="9697" max="9697" width="61" style="1" customWidth="1"/>
    <col min="9698" max="9698" width="18.7109375" style="1" customWidth="1"/>
    <col min="9699" max="9699" width="17.85546875" style="1" customWidth="1"/>
    <col min="9700" max="9703" width="57" style="1" customWidth="1"/>
    <col min="9704" max="9704" width="25.85546875" style="1" bestFit="1" customWidth="1"/>
    <col min="9705" max="9705" width="25.140625" style="1" customWidth="1"/>
    <col min="9706" max="9706" width="33.28515625" style="1" customWidth="1"/>
    <col min="9707" max="9707" width="24.140625" style="1" customWidth="1"/>
    <col min="9708" max="9708" width="27.42578125" style="1" customWidth="1"/>
    <col min="9709" max="9950" width="11.42578125" style="1"/>
    <col min="9951" max="9952" width="9.7109375" style="1" customWidth="1"/>
    <col min="9953" max="9953" width="61" style="1" customWidth="1"/>
    <col min="9954" max="9954" width="18.7109375" style="1" customWidth="1"/>
    <col min="9955" max="9955" width="17.85546875" style="1" customWidth="1"/>
    <col min="9956" max="9959" width="57" style="1" customWidth="1"/>
    <col min="9960" max="9960" width="25.85546875" style="1" bestFit="1" customWidth="1"/>
    <col min="9961" max="9961" width="25.140625" style="1" customWidth="1"/>
    <col min="9962" max="9962" width="33.28515625" style="1" customWidth="1"/>
    <col min="9963" max="9963" width="24.140625" style="1" customWidth="1"/>
    <col min="9964" max="9964" width="27.42578125" style="1" customWidth="1"/>
    <col min="9965" max="10206" width="11.42578125" style="1"/>
    <col min="10207" max="10208" width="9.7109375" style="1" customWidth="1"/>
    <col min="10209" max="10209" width="61" style="1" customWidth="1"/>
    <col min="10210" max="10210" width="18.7109375" style="1" customWidth="1"/>
    <col min="10211" max="10211" width="17.85546875" style="1" customWidth="1"/>
    <col min="10212" max="10215" width="57" style="1" customWidth="1"/>
    <col min="10216" max="10216" width="25.85546875" style="1" bestFit="1" customWidth="1"/>
    <col min="10217" max="10217" width="25.140625" style="1" customWidth="1"/>
    <col min="10218" max="10218" width="33.28515625" style="1" customWidth="1"/>
    <col min="10219" max="10219" width="24.140625" style="1" customWidth="1"/>
    <col min="10220" max="10220" width="27.42578125" style="1" customWidth="1"/>
    <col min="10221" max="10462" width="11.42578125" style="1"/>
    <col min="10463" max="10464" width="9.7109375" style="1" customWidth="1"/>
    <col min="10465" max="10465" width="61" style="1" customWidth="1"/>
    <col min="10466" max="10466" width="18.7109375" style="1" customWidth="1"/>
    <col min="10467" max="10467" width="17.85546875" style="1" customWidth="1"/>
    <col min="10468" max="10471" width="57" style="1" customWidth="1"/>
    <col min="10472" max="10472" width="25.85546875" style="1" bestFit="1" customWidth="1"/>
    <col min="10473" max="10473" width="25.140625" style="1" customWidth="1"/>
    <col min="10474" max="10474" width="33.28515625" style="1" customWidth="1"/>
    <col min="10475" max="10475" width="24.140625" style="1" customWidth="1"/>
    <col min="10476" max="10476" width="27.42578125" style="1" customWidth="1"/>
    <col min="10477" max="10718" width="11.42578125" style="1"/>
    <col min="10719" max="10720" width="9.7109375" style="1" customWidth="1"/>
    <col min="10721" max="10721" width="61" style="1" customWidth="1"/>
    <col min="10722" max="10722" width="18.7109375" style="1" customWidth="1"/>
    <col min="10723" max="10723" width="17.85546875" style="1" customWidth="1"/>
    <col min="10724" max="10727" width="57" style="1" customWidth="1"/>
    <col min="10728" max="10728" width="25.85546875" style="1" bestFit="1" customWidth="1"/>
    <col min="10729" max="10729" width="25.140625" style="1" customWidth="1"/>
    <col min="10730" max="10730" width="33.28515625" style="1" customWidth="1"/>
    <col min="10731" max="10731" width="24.140625" style="1" customWidth="1"/>
    <col min="10732" max="10732" width="27.42578125" style="1" customWidth="1"/>
    <col min="10733" max="10974" width="11.42578125" style="1"/>
    <col min="10975" max="10976" width="9.7109375" style="1" customWidth="1"/>
    <col min="10977" max="10977" width="61" style="1" customWidth="1"/>
    <col min="10978" max="10978" width="18.7109375" style="1" customWidth="1"/>
    <col min="10979" max="10979" width="17.85546875" style="1" customWidth="1"/>
    <col min="10980" max="10983" width="57" style="1" customWidth="1"/>
    <col min="10984" max="10984" width="25.85546875" style="1" bestFit="1" customWidth="1"/>
    <col min="10985" max="10985" width="25.140625" style="1" customWidth="1"/>
    <col min="10986" max="10986" width="33.28515625" style="1" customWidth="1"/>
    <col min="10987" max="10987" width="24.140625" style="1" customWidth="1"/>
    <col min="10988" max="10988" width="27.42578125" style="1" customWidth="1"/>
    <col min="10989" max="11230" width="11.42578125" style="1"/>
    <col min="11231" max="11232" width="9.7109375" style="1" customWidth="1"/>
    <col min="11233" max="11233" width="61" style="1" customWidth="1"/>
    <col min="11234" max="11234" width="18.7109375" style="1" customWidth="1"/>
    <col min="11235" max="11235" width="17.85546875" style="1" customWidth="1"/>
    <col min="11236" max="11239" width="57" style="1" customWidth="1"/>
    <col min="11240" max="11240" width="25.85546875" style="1" bestFit="1" customWidth="1"/>
    <col min="11241" max="11241" width="25.140625" style="1" customWidth="1"/>
    <col min="11242" max="11242" width="33.28515625" style="1" customWidth="1"/>
    <col min="11243" max="11243" width="24.140625" style="1" customWidth="1"/>
    <col min="11244" max="11244" width="27.42578125" style="1" customWidth="1"/>
    <col min="11245" max="11486" width="11.42578125" style="1"/>
    <col min="11487" max="11488" width="9.7109375" style="1" customWidth="1"/>
    <col min="11489" max="11489" width="61" style="1" customWidth="1"/>
    <col min="11490" max="11490" width="18.7109375" style="1" customWidth="1"/>
    <col min="11491" max="11491" width="17.85546875" style="1" customWidth="1"/>
    <col min="11492" max="11495" width="57" style="1" customWidth="1"/>
    <col min="11496" max="11496" width="25.85546875" style="1" bestFit="1" customWidth="1"/>
    <col min="11497" max="11497" width="25.140625" style="1" customWidth="1"/>
    <col min="11498" max="11498" width="33.28515625" style="1" customWidth="1"/>
    <col min="11499" max="11499" width="24.140625" style="1" customWidth="1"/>
    <col min="11500" max="11500" width="27.42578125" style="1" customWidth="1"/>
    <col min="11501" max="11742" width="11.42578125" style="1"/>
    <col min="11743" max="11744" width="9.7109375" style="1" customWidth="1"/>
    <col min="11745" max="11745" width="61" style="1" customWidth="1"/>
    <col min="11746" max="11746" width="18.7109375" style="1" customWidth="1"/>
    <col min="11747" max="11747" width="17.85546875" style="1" customWidth="1"/>
    <col min="11748" max="11751" width="57" style="1" customWidth="1"/>
    <col min="11752" max="11752" width="25.85546875" style="1" bestFit="1" customWidth="1"/>
    <col min="11753" max="11753" width="25.140625" style="1" customWidth="1"/>
    <col min="11754" max="11754" width="33.28515625" style="1" customWidth="1"/>
    <col min="11755" max="11755" width="24.140625" style="1" customWidth="1"/>
    <col min="11756" max="11756" width="27.42578125" style="1" customWidth="1"/>
    <col min="11757" max="11998" width="11.42578125" style="1"/>
    <col min="11999" max="12000" width="9.7109375" style="1" customWidth="1"/>
    <col min="12001" max="12001" width="61" style="1" customWidth="1"/>
    <col min="12002" max="12002" width="18.7109375" style="1" customWidth="1"/>
    <col min="12003" max="12003" width="17.85546875" style="1" customWidth="1"/>
    <col min="12004" max="12007" width="57" style="1" customWidth="1"/>
    <col min="12008" max="12008" width="25.85546875" style="1" bestFit="1" customWidth="1"/>
    <col min="12009" max="12009" width="25.140625" style="1" customWidth="1"/>
    <col min="12010" max="12010" width="33.28515625" style="1" customWidth="1"/>
    <col min="12011" max="12011" width="24.140625" style="1" customWidth="1"/>
    <col min="12012" max="12012" width="27.42578125" style="1" customWidth="1"/>
    <col min="12013" max="12254" width="11.42578125" style="1"/>
    <col min="12255" max="12256" width="9.7109375" style="1" customWidth="1"/>
    <col min="12257" max="12257" width="61" style="1" customWidth="1"/>
    <col min="12258" max="12258" width="18.7109375" style="1" customWidth="1"/>
    <col min="12259" max="12259" width="17.85546875" style="1" customWidth="1"/>
    <col min="12260" max="12263" width="57" style="1" customWidth="1"/>
    <col min="12264" max="12264" width="25.85546875" style="1" bestFit="1" customWidth="1"/>
    <col min="12265" max="12265" width="25.140625" style="1" customWidth="1"/>
    <col min="12266" max="12266" width="33.28515625" style="1" customWidth="1"/>
    <col min="12267" max="12267" width="24.140625" style="1" customWidth="1"/>
    <col min="12268" max="12268" width="27.42578125" style="1" customWidth="1"/>
    <col min="12269" max="12510" width="11.42578125" style="1"/>
    <col min="12511" max="12512" width="9.7109375" style="1" customWidth="1"/>
    <col min="12513" max="12513" width="61" style="1" customWidth="1"/>
    <col min="12514" max="12514" width="18.7109375" style="1" customWidth="1"/>
    <col min="12515" max="12515" width="17.85546875" style="1" customWidth="1"/>
    <col min="12516" max="12519" width="57" style="1" customWidth="1"/>
    <col min="12520" max="12520" width="25.85546875" style="1" bestFit="1" customWidth="1"/>
    <col min="12521" max="12521" width="25.140625" style="1" customWidth="1"/>
    <col min="12522" max="12522" width="33.28515625" style="1" customWidth="1"/>
    <col min="12523" max="12523" width="24.140625" style="1" customWidth="1"/>
    <col min="12524" max="12524" width="27.42578125" style="1" customWidth="1"/>
    <col min="12525" max="12766" width="11.42578125" style="1"/>
    <col min="12767" max="12768" width="9.7109375" style="1" customWidth="1"/>
    <col min="12769" max="12769" width="61" style="1" customWidth="1"/>
    <col min="12770" max="12770" width="18.7109375" style="1" customWidth="1"/>
    <col min="12771" max="12771" width="17.85546875" style="1" customWidth="1"/>
    <col min="12772" max="12775" width="57" style="1" customWidth="1"/>
    <col min="12776" max="12776" width="25.85546875" style="1" bestFit="1" customWidth="1"/>
    <col min="12777" max="12777" width="25.140625" style="1" customWidth="1"/>
    <col min="12778" max="12778" width="33.28515625" style="1" customWidth="1"/>
    <col min="12779" max="12779" width="24.140625" style="1" customWidth="1"/>
    <col min="12780" max="12780" width="27.42578125" style="1" customWidth="1"/>
    <col min="12781" max="13022" width="11.42578125" style="1"/>
    <col min="13023" max="13024" width="9.7109375" style="1" customWidth="1"/>
    <col min="13025" max="13025" width="61" style="1" customWidth="1"/>
    <col min="13026" max="13026" width="18.7109375" style="1" customWidth="1"/>
    <col min="13027" max="13027" width="17.85546875" style="1" customWidth="1"/>
    <col min="13028" max="13031" width="57" style="1" customWidth="1"/>
    <col min="13032" max="13032" width="25.85546875" style="1" bestFit="1" customWidth="1"/>
    <col min="13033" max="13033" width="25.140625" style="1" customWidth="1"/>
    <col min="13034" max="13034" width="33.28515625" style="1" customWidth="1"/>
    <col min="13035" max="13035" width="24.140625" style="1" customWidth="1"/>
    <col min="13036" max="13036" width="27.42578125" style="1" customWidth="1"/>
    <col min="13037" max="13278" width="11.42578125" style="1"/>
    <col min="13279" max="13280" width="9.7109375" style="1" customWidth="1"/>
    <col min="13281" max="13281" width="61" style="1" customWidth="1"/>
    <col min="13282" max="13282" width="18.7109375" style="1" customWidth="1"/>
    <col min="13283" max="13283" width="17.85546875" style="1" customWidth="1"/>
    <col min="13284" max="13287" width="57" style="1" customWidth="1"/>
    <col min="13288" max="13288" width="25.85546875" style="1" bestFit="1" customWidth="1"/>
    <col min="13289" max="13289" width="25.140625" style="1" customWidth="1"/>
    <col min="13290" max="13290" width="33.28515625" style="1" customWidth="1"/>
    <col min="13291" max="13291" width="24.140625" style="1" customWidth="1"/>
    <col min="13292" max="13292" width="27.42578125" style="1" customWidth="1"/>
    <col min="13293" max="13534" width="11.42578125" style="1"/>
    <col min="13535" max="13536" width="9.7109375" style="1" customWidth="1"/>
    <col min="13537" max="13537" width="61" style="1" customWidth="1"/>
    <col min="13538" max="13538" width="18.7109375" style="1" customWidth="1"/>
    <col min="13539" max="13539" width="17.85546875" style="1" customWidth="1"/>
    <col min="13540" max="13543" width="57" style="1" customWidth="1"/>
    <col min="13544" max="13544" width="25.85546875" style="1" bestFit="1" customWidth="1"/>
    <col min="13545" max="13545" width="25.140625" style="1" customWidth="1"/>
    <col min="13546" max="13546" width="33.28515625" style="1" customWidth="1"/>
    <col min="13547" max="13547" width="24.140625" style="1" customWidth="1"/>
    <col min="13548" max="13548" width="27.42578125" style="1" customWidth="1"/>
    <col min="13549" max="13790" width="11.42578125" style="1"/>
    <col min="13791" max="13792" width="9.7109375" style="1" customWidth="1"/>
    <col min="13793" max="13793" width="61" style="1" customWidth="1"/>
    <col min="13794" max="13794" width="18.7109375" style="1" customWidth="1"/>
    <col min="13795" max="13795" width="17.85546875" style="1" customWidth="1"/>
    <col min="13796" max="13799" width="57" style="1" customWidth="1"/>
    <col min="13800" max="13800" width="25.85546875" style="1" bestFit="1" customWidth="1"/>
    <col min="13801" max="13801" width="25.140625" style="1" customWidth="1"/>
    <col min="13802" max="13802" width="33.28515625" style="1" customWidth="1"/>
    <col min="13803" max="13803" width="24.140625" style="1" customWidth="1"/>
    <col min="13804" max="13804" width="27.42578125" style="1" customWidth="1"/>
    <col min="13805" max="14046" width="11.42578125" style="1"/>
    <col min="14047" max="14048" width="9.7109375" style="1" customWidth="1"/>
    <col min="14049" max="14049" width="61" style="1" customWidth="1"/>
    <col min="14050" max="14050" width="18.7109375" style="1" customWidth="1"/>
    <col min="14051" max="14051" width="17.85546875" style="1" customWidth="1"/>
    <col min="14052" max="14055" width="57" style="1" customWidth="1"/>
    <col min="14056" max="14056" width="25.85546875" style="1" bestFit="1" customWidth="1"/>
    <col min="14057" max="14057" width="25.140625" style="1" customWidth="1"/>
    <col min="14058" max="14058" width="33.28515625" style="1" customWidth="1"/>
    <col min="14059" max="14059" width="24.140625" style="1" customWidth="1"/>
    <col min="14060" max="14060" width="27.42578125" style="1" customWidth="1"/>
    <col min="14061" max="14302" width="11.42578125" style="1"/>
    <col min="14303" max="14304" width="9.7109375" style="1" customWidth="1"/>
    <col min="14305" max="14305" width="61" style="1" customWidth="1"/>
    <col min="14306" max="14306" width="18.7109375" style="1" customWidth="1"/>
    <col min="14307" max="14307" width="17.85546875" style="1" customWidth="1"/>
    <col min="14308" max="14311" width="57" style="1" customWidth="1"/>
    <col min="14312" max="14312" width="25.85546875" style="1" bestFit="1" customWidth="1"/>
    <col min="14313" max="14313" width="25.140625" style="1" customWidth="1"/>
    <col min="14314" max="14314" width="33.28515625" style="1" customWidth="1"/>
    <col min="14315" max="14315" width="24.140625" style="1" customWidth="1"/>
    <col min="14316" max="14316" width="27.42578125" style="1" customWidth="1"/>
    <col min="14317" max="14558" width="11.42578125" style="1"/>
    <col min="14559" max="14560" width="9.7109375" style="1" customWidth="1"/>
    <col min="14561" max="14561" width="61" style="1" customWidth="1"/>
    <col min="14562" max="14562" width="18.7109375" style="1" customWidth="1"/>
    <col min="14563" max="14563" width="17.85546875" style="1" customWidth="1"/>
    <col min="14564" max="14567" width="57" style="1" customWidth="1"/>
    <col min="14568" max="14568" width="25.85546875" style="1" bestFit="1" customWidth="1"/>
    <col min="14569" max="14569" width="25.140625" style="1" customWidth="1"/>
    <col min="14570" max="14570" width="33.28515625" style="1" customWidth="1"/>
    <col min="14571" max="14571" width="24.140625" style="1" customWidth="1"/>
    <col min="14572" max="14572" width="27.42578125" style="1" customWidth="1"/>
    <col min="14573" max="14814" width="11.42578125" style="1"/>
    <col min="14815" max="14816" width="9.7109375" style="1" customWidth="1"/>
    <col min="14817" max="14817" width="61" style="1" customWidth="1"/>
    <col min="14818" max="14818" width="18.7109375" style="1" customWidth="1"/>
    <col min="14819" max="14819" width="17.85546875" style="1" customWidth="1"/>
    <col min="14820" max="14823" width="57" style="1" customWidth="1"/>
    <col min="14824" max="14824" width="25.85546875" style="1" bestFit="1" customWidth="1"/>
    <col min="14825" max="14825" width="25.140625" style="1" customWidth="1"/>
    <col min="14826" max="14826" width="33.28515625" style="1" customWidth="1"/>
    <col min="14827" max="14827" width="24.140625" style="1" customWidth="1"/>
    <col min="14828" max="14828" width="27.42578125" style="1" customWidth="1"/>
    <col min="14829" max="15070" width="11.42578125" style="1"/>
    <col min="15071" max="15072" width="9.7109375" style="1" customWidth="1"/>
    <col min="15073" max="15073" width="61" style="1" customWidth="1"/>
    <col min="15074" max="15074" width="18.7109375" style="1" customWidth="1"/>
    <col min="15075" max="15075" width="17.85546875" style="1" customWidth="1"/>
    <col min="15076" max="15079" width="57" style="1" customWidth="1"/>
    <col min="15080" max="15080" width="25.85546875" style="1" bestFit="1" customWidth="1"/>
    <col min="15081" max="15081" width="25.140625" style="1" customWidth="1"/>
    <col min="15082" max="15082" width="33.28515625" style="1" customWidth="1"/>
    <col min="15083" max="15083" width="24.140625" style="1" customWidth="1"/>
    <col min="15084" max="15084" width="27.42578125" style="1" customWidth="1"/>
    <col min="15085" max="15326" width="11.42578125" style="1"/>
    <col min="15327" max="15328" width="9.7109375" style="1" customWidth="1"/>
    <col min="15329" max="15329" width="61" style="1" customWidth="1"/>
    <col min="15330" max="15330" width="18.7109375" style="1" customWidth="1"/>
    <col min="15331" max="15331" width="17.85546875" style="1" customWidth="1"/>
    <col min="15332" max="15335" width="57" style="1" customWidth="1"/>
    <col min="15336" max="15336" width="25.85546875" style="1" bestFit="1" customWidth="1"/>
    <col min="15337" max="15337" width="25.140625" style="1" customWidth="1"/>
    <col min="15338" max="15338" width="33.28515625" style="1" customWidth="1"/>
    <col min="15339" max="15339" width="24.140625" style="1" customWidth="1"/>
    <col min="15340" max="15340" width="27.42578125" style="1" customWidth="1"/>
    <col min="15341" max="15582" width="11.42578125" style="1"/>
    <col min="15583" max="15584" width="9.7109375" style="1" customWidth="1"/>
    <col min="15585" max="15585" width="61" style="1" customWidth="1"/>
    <col min="15586" max="15586" width="18.7109375" style="1" customWidth="1"/>
    <col min="15587" max="15587" width="17.85546875" style="1" customWidth="1"/>
    <col min="15588" max="15591" width="57" style="1" customWidth="1"/>
    <col min="15592" max="15592" width="25.85546875" style="1" bestFit="1" customWidth="1"/>
    <col min="15593" max="15593" width="25.140625" style="1" customWidth="1"/>
    <col min="15594" max="15594" width="33.28515625" style="1" customWidth="1"/>
    <col min="15595" max="15595" width="24.140625" style="1" customWidth="1"/>
    <col min="15596" max="15596" width="27.42578125" style="1" customWidth="1"/>
    <col min="15597" max="15838" width="11.42578125" style="1"/>
    <col min="15839" max="15840" width="9.7109375" style="1" customWidth="1"/>
    <col min="15841" max="15841" width="61" style="1" customWidth="1"/>
    <col min="15842" max="15842" width="18.7109375" style="1" customWidth="1"/>
    <col min="15843" max="15843" width="17.85546875" style="1" customWidth="1"/>
    <col min="15844" max="15847" width="57" style="1" customWidth="1"/>
    <col min="15848" max="15848" width="25.85546875" style="1" bestFit="1" customWidth="1"/>
    <col min="15849" max="15849" width="25.140625" style="1" customWidth="1"/>
    <col min="15850" max="15850" width="33.28515625" style="1" customWidth="1"/>
    <col min="15851" max="15851" width="24.140625" style="1" customWidth="1"/>
    <col min="15852" max="15852" width="27.42578125" style="1" customWidth="1"/>
    <col min="15853" max="16094" width="11.42578125" style="1"/>
    <col min="16095" max="16096" width="9.7109375" style="1" customWidth="1"/>
    <col min="16097" max="16097" width="61" style="1" customWidth="1"/>
    <col min="16098" max="16098" width="18.7109375" style="1" customWidth="1"/>
    <col min="16099" max="16099" width="17.85546875" style="1" customWidth="1"/>
    <col min="16100" max="16103" width="57" style="1" customWidth="1"/>
    <col min="16104" max="16104" width="25.85546875" style="1" bestFit="1" customWidth="1"/>
    <col min="16105" max="16105" width="25.140625" style="1" customWidth="1"/>
    <col min="16106" max="16106" width="33.28515625" style="1" customWidth="1"/>
    <col min="16107" max="16107" width="24.140625" style="1" customWidth="1"/>
    <col min="16108" max="16108" width="27.42578125" style="1" customWidth="1"/>
    <col min="16109" max="16384" width="11.42578125" style="1"/>
  </cols>
  <sheetData>
    <row r="1" spans="1:17" s="76" customFormat="1" x14ac:dyDescent="0.25">
      <c r="B1" s="117" t="s">
        <v>96</v>
      </c>
      <c r="C1" s="117"/>
      <c r="D1" s="117"/>
      <c r="E1" s="117"/>
      <c r="F1" s="117"/>
      <c r="G1" s="117"/>
      <c r="H1" s="117"/>
      <c r="I1" s="117"/>
      <c r="J1" s="117"/>
      <c r="K1" s="117"/>
      <c r="L1" s="117"/>
      <c r="M1" s="77"/>
      <c r="N1" s="14"/>
      <c r="O1" s="15" t="s">
        <v>0</v>
      </c>
      <c r="P1" s="15" t="s">
        <v>1</v>
      </c>
      <c r="Q1" s="15" t="s">
        <v>2</v>
      </c>
    </row>
    <row r="2" spans="1:17" s="76" customFormat="1" x14ac:dyDescent="0.25">
      <c r="B2" s="117" t="s">
        <v>97</v>
      </c>
      <c r="C2" s="117"/>
      <c r="D2" s="117"/>
      <c r="E2" s="117"/>
      <c r="F2" s="117"/>
      <c r="G2" s="117"/>
      <c r="H2" s="117"/>
      <c r="I2" s="117"/>
      <c r="J2" s="117"/>
      <c r="K2" s="117"/>
      <c r="L2" s="117"/>
      <c r="M2" s="77"/>
      <c r="N2" s="14"/>
      <c r="O2" s="15"/>
      <c r="P2" s="15"/>
      <c r="Q2" s="15"/>
    </row>
    <row r="3" spans="1:17" s="76" customFormat="1" x14ac:dyDescent="0.25">
      <c r="B3" s="117" t="s">
        <v>98</v>
      </c>
      <c r="C3" s="117"/>
      <c r="D3" s="117"/>
      <c r="E3" s="117"/>
      <c r="F3" s="117"/>
      <c r="G3" s="117"/>
      <c r="H3" s="117"/>
      <c r="I3" s="117"/>
      <c r="J3" s="117"/>
      <c r="K3" s="117"/>
      <c r="L3" s="117"/>
      <c r="M3" s="77"/>
      <c r="N3" s="14" t="s">
        <v>3</v>
      </c>
      <c r="O3" s="15">
        <v>16</v>
      </c>
      <c r="P3" s="15">
        <v>17</v>
      </c>
      <c r="Q3" s="15">
        <v>17</v>
      </c>
    </row>
    <row r="4" spans="1:17" s="76" customFormat="1" x14ac:dyDescent="0.25">
      <c r="B4" s="117" t="s">
        <v>106</v>
      </c>
      <c r="C4" s="117"/>
      <c r="D4" s="117"/>
      <c r="E4" s="117"/>
      <c r="F4" s="117"/>
      <c r="G4" s="117"/>
      <c r="H4" s="117"/>
      <c r="I4" s="117"/>
      <c r="J4" s="117"/>
      <c r="K4" s="117"/>
      <c r="L4" s="117"/>
      <c r="M4" s="77"/>
      <c r="N4" s="14" t="s">
        <v>4</v>
      </c>
      <c r="O4" s="15">
        <v>30</v>
      </c>
      <c r="P4" s="15">
        <v>31</v>
      </c>
      <c r="Q4" s="15">
        <v>31</v>
      </c>
    </row>
    <row r="5" spans="1:17" x14ac:dyDescent="0.25">
      <c r="B5" s="63"/>
      <c r="C5" s="63"/>
      <c r="D5" s="63"/>
      <c r="E5" s="63"/>
      <c r="F5" s="63"/>
      <c r="G5" s="63"/>
      <c r="H5" s="63"/>
      <c r="I5" s="63"/>
      <c r="J5" s="63"/>
      <c r="K5" s="63"/>
      <c r="M5" s="63"/>
      <c r="N5" s="14" t="s">
        <v>5</v>
      </c>
      <c r="O5" s="15">
        <v>30</v>
      </c>
      <c r="P5" s="15">
        <v>28</v>
      </c>
      <c r="Q5" s="15">
        <v>28</v>
      </c>
    </row>
    <row r="6" spans="1:17" ht="37.5" customHeight="1" x14ac:dyDescent="0.25">
      <c r="A6" s="51" t="s">
        <v>6</v>
      </c>
      <c r="B6" s="62" t="s">
        <v>7</v>
      </c>
      <c r="C6" s="50"/>
      <c r="D6" s="113" t="s">
        <v>91</v>
      </c>
      <c r="E6" s="113"/>
      <c r="F6" s="113"/>
      <c r="G6" s="113"/>
      <c r="I6" s="30" t="s">
        <v>8</v>
      </c>
      <c r="J6" s="17">
        <f>+P3</f>
        <v>17</v>
      </c>
      <c r="K6" s="30" t="s">
        <v>12</v>
      </c>
      <c r="L6" s="18">
        <f>+P4+P5+P6+P7+P8+P9+P10+P11+P12+P13+P14+P15</f>
        <v>365</v>
      </c>
      <c r="N6" s="14" t="s">
        <v>9</v>
      </c>
      <c r="O6" s="15">
        <v>30</v>
      </c>
      <c r="P6" s="15">
        <v>31</v>
      </c>
      <c r="Q6" s="15">
        <v>31</v>
      </c>
    </row>
    <row r="7" spans="1:17" ht="37.5" customHeight="1" x14ac:dyDescent="0.25">
      <c r="A7" s="51" t="s">
        <v>10</v>
      </c>
      <c r="B7" s="98" t="s">
        <v>11</v>
      </c>
      <c r="C7" s="50"/>
      <c r="D7" s="113"/>
      <c r="E7" s="113"/>
      <c r="F7" s="113"/>
      <c r="G7" s="113"/>
      <c r="K7" s="63"/>
      <c r="L7" s="63"/>
      <c r="N7" s="14" t="s">
        <v>13</v>
      </c>
      <c r="O7" s="15">
        <v>30</v>
      </c>
      <c r="P7" s="15">
        <v>30</v>
      </c>
      <c r="Q7" s="15">
        <v>30</v>
      </c>
    </row>
    <row r="8" spans="1:17" ht="37.5" customHeight="1" x14ac:dyDescent="0.25">
      <c r="A8" s="30" t="s">
        <v>14</v>
      </c>
      <c r="B8" s="62">
        <v>9</v>
      </c>
      <c r="C8" s="50"/>
      <c r="D8" s="113"/>
      <c r="E8" s="113"/>
      <c r="F8" s="113"/>
      <c r="G8" s="113"/>
      <c r="I8" s="20" t="s">
        <v>17</v>
      </c>
      <c r="J8" s="18">
        <f>+O3</f>
        <v>16</v>
      </c>
      <c r="K8" s="20" t="s">
        <v>18</v>
      </c>
      <c r="L8" s="18">
        <f>+O4+O5+O6+O7+O8+O9+O10+O11+O12+O13+O14+O15</f>
        <v>360</v>
      </c>
      <c r="M8" s="63"/>
      <c r="N8" s="14" t="s">
        <v>15</v>
      </c>
      <c r="O8" s="15">
        <v>30</v>
      </c>
      <c r="P8" s="15">
        <v>31</v>
      </c>
      <c r="Q8" s="15">
        <v>31</v>
      </c>
    </row>
    <row r="9" spans="1:17" ht="37.5" customHeight="1" x14ac:dyDescent="0.25">
      <c r="A9" s="30" t="s">
        <v>16</v>
      </c>
      <c r="B9" s="62">
        <v>80</v>
      </c>
      <c r="C9" s="50"/>
      <c r="D9" s="113"/>
      <c r="E9" s="113"/>
      <c r="F9" s="113"/>
      <c r="G9" s="113"/>
      <c r="I9" s="20" t="s">
        <v>20</v>
      </c>
      <c r="J9" s="18">
        <f>+P3</f>
        <v>17</v>
      </c>
      <c r="K9" s="20" t="s">
        <v>21</v>
      </c>
      <c r="L9" s="18">
        <f>+P4+P5+P6+P7+P8+P9+P10+P11+P12+P13+P14+P15</f>
        <v>365</v>
      </c>
      <c r="N9" s="14" t="s">
        <v>19</v>
      </c>
      <c r="O9" s="15">
        <v>30</v>
      </c>
      <c r="P9" s="15">
        <v>30</v>
      </c>
      <c r="Q9" s="15">
        <v>30</v>
      </c>
    </row>
    <row r="10" spans="1:17" ht="37.5" customHeight="1" x14ac:dyDescent="0.25">
      <c r="A10" s="53"/>
      <c r="B10" s="50"/>
      <c r="D10" s="113" t="s">
        <v>89</v>
      </c>
      <c r="E10" s="113"/>
      <c r="F10" s="113"/>
      <c r="G10" s="113"/>
      <c r="I10" s="54" t="s">
        <v>23</v>
      </c>
      <c r="J10" s="18">
        <f>+Q3</f>
        <v>17</v>
      </c>
      <c r="K10" s="17" t="s">
        <v>24</v>
      </c>
      <c r="L10" s="18">
        <f>+P4+P5+P6+P7+P8+P9+P10+P11+P12+P13+P14+P15</f>
        <v>365</v>
      </c>
      <c r="N10" s="14" t="s">
        <v>22</v>
      </c>
      <c r="O10" s="15">
        <v>30</v>
      </c>
      <c r="P10" s="15">
        <v>31</v>
      </c>
      <c r="Q10" s="15">
        <v>31</v>
      </c>
    </row>
    <row r="11" spans="1:17" x14ac:dyDescent="0.25">
      <c r="B11" s="50"/>
      <c r="C11" s="53"/>
      <c r="N11" s="14" t="s">
        <v>25</v>
      </c>
      <c r="O11" s="15">
        <v>30</v>
      </c>
      <c r="P11" s="15">
        <v>31</v>
      </c>
      <c r="Q11" s="15">
        <v>31</v>
      </c>
    </row>
    <row r="12" spans="1:17" ht="15.75" customHeight="1" x14ac:dyDescent="0.25">
      <c r="B12" s="31"/>
      <c r="C12" s="31"/>
      <c r="D12" s="31"/>
      <c r="E12" s="31"/>
      <c r="F12" s="124" t="s">
        <v>27</v>
      </c>
      <c r="G12" s="124"/>
      <c r="H12" s="124" t="s">
        <v>28</v>
      </c>
      <c r="I12" s="124"/>
      <c r="J12" s="32"/>
      <c r="K12" s="104" t="s">
        <v>109</v>
      </c>
      <c r="L12" s="104"/>
      <c r="M12" s="32"/>
      <c r="N12" s="14" t="s">
        <v>26</v>
      </c>
      <c r="O12" s="15">
        <v>30</v>
      </c>
      <c r="P12" s="15">
        <v>30</v>
      </c>
      <c r="Q12" s="15">
        <v>30</v>
      </c>
    </row>
    <row r="13" spans="1:17" ht="63" x14ac:dyDescent="0.25">
      <c r="A13" s="73" t="s">
        <v>30</v>
      </c>
      <c r="B13" s="73" t="s">
        <v>31</v>
      </c>
      <c r="C13" s="73" t="s">
        <v>32</v>
      </c>
      <c r="D13" s="109" t="s">
        <v>33</v>
      </c>
      <c r="E13" s="109"/>
      <c r="F13" s="73" t="s">
        <v>34</v>
      </c>
      <c r="G13" s="73" t="s">
        <v>35</v>
      </c>
      <c r="H13" s="73" t="s">
        <v>36</v>
      </c>
      <c r="I13" s="73" t="s">
        <v>35</v>
      </c>
      <c r="J13" s="73" t="s">
        <v>37</v>
      </c>
      <c r="K13" s="97" t="s">
        <v>107</v>
      </c>
      <c r="L13" s="97" t="s">
        <v>108</v>
      </c>
      <c r="M13" s="90"/>
      <c r="N13" s="14" t="s">
        <v>29</v>
      </c>
      <c r="O13" s="15">
        <v>30</v>
      </c>
      <c r="P13" s="15">
        <v>31</v>
      </c>
      <c r="Q13" s="15">
        <v>31</v>
      </c>
    </row>
    <row r="14" spans="1:17" x14ac:dyDescent="0.25">
      <c r="A14" s="115" t="s">
        <v>39</v>
      </c>
      <c r="B14" s="33" t="s">
        <v>40</v>
      </c>
      <c r="C14" s="34">
        <v>1</v>
      </c>
      <c r="D14" s="111" t="s">
        <v>86</v>
      </c>
      <c r="E14" s="111"/>
      <c r="F14" s="67">
        <v>4563000</v>
      </c>
      <c r="G14" s="4">
        <f t="shared" ref="G14:G28" si="0">+ROUND(((F14*C14)/30)*$J$8,0)</f>
        <v>2433600</v>
      </c>
      <c r="H14" s="4">
        <v>4699890</v>
      </c>
      <c r="I14" s="4">
        <f t="shared" ref="I14:I28" si="1">+ROUND(((H14*C14)/30)*$L$8,0)</f>
        <v>56398680</v>
      </c>
      <c r="J14" s="4">
        <f>+G14+I14</f>
        <v>58832280</v>
      </c>
      <c r="K14" s="4"/>
      <c r="L14" s="4"/>
      <c r="M14" s="3"/>
      <c r="N14" s="14" t="s">
        <v>38</v>
      </c>
      <c r="O14" s="15">
        <v>30</v>
      </c>
      <c r="P14" s="15">
        <v>30</v>
      </c>
      <c r="Q14" s="15">
        <v>30</v>
      </c>
    </row>
    <row r="15" spans="1:17" x14ac:dyDescent="0.25">
      <c r="A15" s="115"/>
      <c r="B15" s="33" t="s">
        <v>41</v>
      </c>
      <c r="C15" s="34">
        <v>2</v>
      </c>
      <c r="D15" s="111" t="s">
        <v>86</v>
      </c>
      <c r="E15" s="111"/>
      <c r="F15" s="67">
        <v>3911000</v>
      </c>
      <c r="G15" s="4">
        <f t="shared" si="0"/>
        <v>4171733</v>
      </c>
      <c r="H15" s="4">
        <v>4028330</v>
      </c>
      <c r="I15" s="4">
        <f t="shared" si="1"/>
        <v>96679920</v>
      </c>
      <c r="J15" s="4">
        <f t="shared" ref="J15:J36" si="2">+G15+I15</f>
        <v>100851653</v>
      </c>
      <c r="K15" s="4"/>
      <c r="L15" s="4"/>
      <c r="M15" s="3"/>
      <c r="N15" s="14" t="s">
        <v>3</v>
      </c>
      <c r="O15" s="15">
        <v>30</v>
      </c>
      <c r="P15" s="15">
        <v>31</v>
      </c>
      <c r="Q15" s="15">
        <v>31</v>
      </c>
    </row>
    <row r="16" spans="1:17" x14ac:dyDescent="0.25">
      <c r="A16" s="115"/>
      <c r="B16" s="33" t="s">
        <v>42</v>
      </c>
      <c r="C16" s="34">
        <v>2</v>
      </c>
      <c r="D16" s="111" t="s">
        <v>86</v>
      </c>
      <c r="E16" s="111"/>
      <c r="F16" s="67">
        <v>3911000</v>
      </c>
      <c r="G16" s="4">
        <f t="shared" si="0"/>
        <v>4171733</v>
      </c>
      <c r="H16" s="4">
        <v>4028330</v>
      </c>
      <c r="I16" s="4">
        <f t="shared" si="1"/>
        <v>96679920</v>
      </c>
      <c r="J16" s="4">
        <f t="shared" si="2"/>
        <v>100851653</v>
      </c>
      <c r="K16" s="4"/>
      <c r="L16" s="4"/>
      <c r="M16" s="3"/>
      <c r="N16" s="14"/>
      <c r="O16" s="15">
        <f>SUM(O3:O15)</f>
        <v>376</v>
      </c>
      <c r="P16" s="15">
        <f>SUM(P3:P15)</f>
        <v>382</v>
      </c>
      <c r="Q16" s="15">
        <f>SUM(Q3:Q15)</f>
        <v>382</v>
      </c>
    </row>
    <row r="17" spans="1:18" x14ac:dyDescent="0.25">
      <c r="A17" s="115"/>
      <c r="B17" s="35" t="s">
        <v>43</v>
      </c>
      <c r="C17" s="34">
        <v>2</v>
      </c>
      <c r="D17" s="111" t="s">
        <v>86</v>
      </c>
      <c r="E17" s="111"/>
      <c r="F17" s="67">
        <v>3911000</v>
      </c>
      <c r="G17" s="4">
        <f t="shared" si="0"/>
        <v>4171733</v>
      </c>
      <c r="H17" s="4">
        <v>4028330</v>
      </c>
      <c r="I17" s="4">
        <f t="shared" si="1"/>
        <v>96679920</v>
      </c>
      <c r="J17" s="4">
        <f t="shared" si="2"/>
        <v>100851653</v>
      </c>
      <c r="K17" s="4"/>
      <c r="L17" s="4"/>
      <c r="M17" s="3"/>
      <c r="O17" s="1"/>
      <c r="P17" s="1"/>
      <c r="Q17" s="1"/>
    </row>
    <row r="18" spans="1:18" x14ac:dyDescent="0.25">
      <c r="A18" s="115"/>
      <c r="B18" s="35" t="s">
        <v>44</v>
      </c>
      <c r="C18" s="34">
        <v>2</v>
      </c>
      <c r="D18" s="111" t="s">
        <v>86</v>
      </c>
      <c r="E18" s="111"/>
      <c r="F18" s="67">
        <v>3911000</v>
      </c>
      <c r="G18" s="4">
        <f t="shared" si="0"/>
        <v>4171733</v>
      </c>
      <c r="H18" s="4">
        <v>4028330</v>
      </c>
      <c r="I18" s="4">
        <f t="shared" si="1"/>
        <v>96679920</v>
      </c>
      <c r="J18" s="4">
        <f t="shared" si="2"/>
        <v>100851653</v>
      </c>
      <c r="K18" s="4"/>
      <c r="L18" s="4"/>
      <c r="M18" s="3"/>
      <c r="O18" s="1"/>
      <c r="P18" s="1"/>
      <c r="Q18" s="1"/>
    </row>
    <row r="19" spans="1:18" x14ac:dyDescent="0.25">
      <c r="A19" s="115"/>
      <c r="B19" s="33" t="s">
        <v>45</v>
      </c>
      <c r="C19" s="34">
        <v>2</v>
      </c>
      <c r="D19" s="111" t="s">
        <v>86</v>
      </c>
      <c r="E19" s="111"/>
      <c r="F19" s="67">
        <v>3911000</v>
      </c>
      <c r="G19" s="4">
        <f t="shared" si="0"/>
        <v>4171733</v>
      </c>
      <c r="H19" s="4">
        <v>4028330</v>
      </c>
      <c r="I19" s="4">
        <f t="shared" si="1"/>
        <v>96679920</v>
      </c>
      <c r="J19" s="4">
        <f t="shared" si="2"/>
        <v>100851653</v>
      </c>
      <c r="K19" s="4"/>
      <c r="L19" s="4"/>
      <c r="M19" s="3"/>
      <c r="O19" s="1"/>
      <c r="P19" s="1"/>
      <c r="Q19" s="1"/>
    </row>
    <row r="20" spans="1:18" x14ac:dyDescent="0.25">
      <c r="A20" s="115"/>
      <c r="B20" s="33" t="s">
        <v>46</v>
      </c>
      <c r="C20" s="34">
        <v>2</v>
      </c>
      <c r="D20" s="111" t="s">
        <v>86</v>
      </c>
      <c r="E20" s="111"/>
      <c r="F20" s="67">
        <v>3911000</v>
      </c>
      <c r="G20" s="4">
        <f t="shared" si="0"/>
        <v>4171733</v>
      </c>
      <c r="H20" s="4">
        <v>4028330</v>
      </c>
      <c r="I20" s="4">
        <f t="shared" si="1"/>
        <v>96679920</v>
      </c>
      <c r="J20" s="4">
        <f t="shared" si="2"/>
        <v>100851653</v>
      </c>
      <c r="K20" s="4"/>
      <c r="L20" s="4"/>
      <c r="M20" s="3"/>
      <c r="O20" s="1"/>
      <c r="P20" s="1"/>
      <c r="Q20" s="1"/>
    </row>
    <row r="21" spans="1:18" x14ac:dyDescent="0.25">
      <c r="A21" s="115"/>
      <c r="B21" s="35" t="s">
        <v>47</v>
      </c>
      <c r="C21" s="34">
        <v>1</v>
      </c>
      <c r="D21" s="111" t="s">
        <v>86</v>
      </c>
      <c r="E21" s="111"/>
      <c r="F21" s="67">
        <v>3911000</v>
      </c>
      <c r="G21" s="4">
        <f t="shared" si="0"/>
        <v>2085867</v>
      </c>
      <c r="H21" s="4">
        <v>4028330</v>
      </c>
      <c r="I21" s="4">
        <f t="shared" si="1"/>
        <v>48339960</v>
      </c>
      <c r="J21" s="4">
        <f t="shared" si="2"/>
        <v>50425827</v>
      </c>
      <c r="K21" s="4"/>
      <c r="L21" s="4"/>
      <c r="M21" s="3"/>
      <c r="O21" s="1"/>
      <c r="P21" s="1"/>
      <c r="Q21" s="1"/>
    </row>
    <row r="22" spans="1:18" x14ac:dyDescent="0.25">
      <c r="A22" s="115"/>
      <c r="B22" s="67" t="s">
        <v>48</v>
      </c>
      <c r="C22" s="34">
        <v>1</v>
      </c>
      <c r="D22" s="111" t="s">
        <v>86</v>
      </c>
      <c r="E22" s="111"/>
      <c r="F22" s="67">
        <v>2174000</v>
      </c>
      <c r="G22" s="4">
        <f t="shared" si="0"/>
        <v>1159467</v>
      </c>
      <c r="H22" s="4">
        <v>2239220</v>
      </c>
      <c r="I22" s="4">
        <f t="shared" si="1"/>
        <v>26870640</v>
      </c>
      <c r="J22" s="4">
        <f t="shared" si="2"/>
        <v>28030107</v>
      </c>
      <c r="K22" s="4"/>
      <c r="L22" s="4"/>
      <c r="M22" s="3"/>
      <c r="O22" s="1"/>
      <c r="P22" s="1"/>
      <c r="Q22" s="1"/>
    </row>
    <row r="23" spans="1:18" x14ac:dyDescent="0.25">
      <c r="A23" s="115"/>
      <c r="B23" s="35" t="s">
        <v>49</v>
      </c>
      <c r="C23" s="34">
        <v>2</v>
      </c>
      <c r="D23" s="111" t="s">
        <v>86</v>
      </c>
      <c r="E23" s="111"/>
      <c r="F23" s="67">
        <v>2174000</v>
      </c>
      <c r="G23" s="4">
        <f t="shared" si="0"/>
        <v>2318933</v>
      </c>
      <c r="H23" s="4">
        <v>2239220</v>
      </c>
      <c r="I23" s="4">
        <f t="shared" si="1"/>
        <v>53741280</v>
      </c>
      <c r="J23" s="4">
        <f t="shared" si="2"/>
        <v>56060213</v>
      </c>
      <c r="K23" s="4"/>
      <c r="L23" s="4"/>
      <c r="M23" s="3"/>
      <c r="O23" s="1"/>
      <c r="P23" s="1"/>
      <c r="Q23" s="1"/>
    </row>
    <row r="24" spans="1:18" x14ac:dyDescent="0.25">
      <c r="A24" s="115"/>
      <c r="B24" s="33" t="s">
        <v>50</v>
      </c>
      <c r="C24" s="34">
        <v>24</v>
      </c>
      <c r="D24" s="111" t="s">
        <v>86</v>
      </c>
      <c r="E24" s="111"/>
      <c r="F24" s="67">
        <v>2206000</v>
      </c>
      <c r="G24" s="4">
        <f t="shared" si="0"/>
        <v>28236800</v>
      </c>
      <c r="H24" s="4">
        <v>2272180</v>
      </c>
      <c r="I24" s="4">
        <f t="shared" si="1"/>
        <v>654387840</v>
      </c>
      <c r="J24" s="4">
        <f t="shared" si="2"/>
        <v>682624640</v>
      </c>
      <c r="K24" s="4"/>
      <c r="L24" s="4"/>
      <c r="M24" s="3"/>
      <c r="O24" s="1"/>
      <c r="P24" s="1"/>
      <c r="Q24" s="1"/>
    </row>
    <row r="25" spans="1:18" x14ac:dyDescent="0.25">
      <c r="A25" s="115"/>
      <c r="B25" s="33" t="s">
        <v>51</v>
      </c>
      <c r="C25" s="34">
        <v>1</v>
      </c>
      <c r="D25" s="111" t="s">
        <v>86</v>
      </c>
      <c r="E25" s="111"/>
      <c r="F25" s="67">
        <v>2174000</v>
      </c>
      <c r="G25" s="4">
        <f t="shared" si="0"/>
        <v>1159467</v>
      </c>
      <c r="H25" s="4">
        <v>2239220</v>
      </c>
      <c r="I25" s="4">
        <f t="shared" si="1"/>
        <v>26870640</v>
      </c>
      <c r="J25" s="4">
        <f t="shared" si="2"/>
        <v>28030107</v>
      </c>
      <c r="K25" s="4"/>
      <c r="L25" s="4"/>
      <c r="M25" s="3"/>
      <c r="O25" s="1"/>
      <c r="P25" s="1"/>
      <c r="Q25" s="1"/>
    </row>
    <row r="26" spans="1:18" x14ac:dyDescent="0.25">
      <c r="A26" s="115"/>
      <c r="B26" s="33" t="s">
        <v>52</v>
      </c>
      <c r="C26" s="34">
        <v>1</v>
      </c>
      <c r="D26" s="111" t="s">
        <v>86</v>
      </c>
      <c r="E26" s="111"/>
      <c r="F26" s="67">
        <v>2174000</v>
      </c>
      <c r="G26" s="4">
        <f t="shared" si="0"/>
        <v>1159467</v>
      </c>
      <c r="H26" s="4">
        <v>2239220</v>
      </c>
      <c r="I26" s="4">
        <f t="shared" si="1"/>
        <v>26870640</v>
      </c>
      <c r="J26" s="4">
        <f t="shared" si="2"/>
        <v>28030107</v>
      </c>
      <c r="K26" s="4"/>
      <c r="L26" s="4"/>
      <c r="M26" s="3"/>
      <c r="O26" s="1"/>
      <c r="P26" s="1"/>
      <c r="Q26" s="1"/>
    </row>
    <row r="27" spans="1:18" x14ac:dyDescent="0.25">
      <c r="A27" s="115"/>
      <c r="B27" s="33" t="s">
        <v>53</v>
      </c>
      <c r="C27" s="34">
        <v>3</v>
      </c>
      <c r="D27" s="111" t="s">
        <v>86</v>
      </c>
      <c r="E27" s="111"/>
      <c r="F27" s="67">
        <v>1850000</v>
      </c>
      <c r="G27" s="4">
        <f t="shared" si="0"/>
        <v>2960000</v>
      </c>
      <c r="H27" s="4">
        <v>1905500</v>
      </c>
      <c r="I27" s="4">
        <f t="shared" si="1"/>
        <v>68598000</v>
      </c>
      <c r="J27" s="4">
        <f t="shared" si="2"/>
        <v>71558000</v>
      </c>
      <c r="K27" s="4"/>
      <c r="L27" s="4"/>
      <c r="M27" s="3"/>
      <c r="O27" s="1"/>
      <c r="P27" s="1"/>
      <c r="Q27" s="1"/>
      <c r="R27" s="1">
        <f>SUM(R17:R26)</f>
        <v>0</v>
      </c>
    </row>
    <row r="28" spans="1:18" x14ac:dyDescent="0.25">
      <c r="A28" s="115"/>
      <c r="B28" s="33" t="s">
        <v>54</v>
      </c>
      <c r="C28" s="34">
        <v>4</v>
      </c>
      <c r="D28" s="111" t="s">
        <v>86</v>
      </c>
      <c r="E28" s="111"/>
      <c r="F28" s="67">
        <v>1850000</v>
      </c>
      <c r="G28" s="4">
        <f t="shared" si="0"/>
        <v>3946667</v>
      </c>
      <c r="H28" s="4">
        <v>1905500</v>
      </c>
      <c r="I28" s="4">
        <f t="shared" si="1"/>
        <v>91464000</v>
      </c>
      <c r="J28" s="4">
        <f t="shared" si="2"/>
        <v>95410667</v>
      </c>
      <c r="K28" s="4"/>
      <c r="L28" s="4"/>
      <c r="M28" s="3"/>
      <c r="O28" s="1"/>
      <c r="P28" s="1"/>
      <c r="Q28" s="1"/>
    </row>
    <row r="29" spans="1:18" ht="32.25" customHeight="1" x14ac:dyDescent="0.25">
      <c r="A29" s="115"/>
      <c r="B29" s="112" t="s">
        <v>92</v>
      </c>
      <c r="C29" s="112"/>
      <c r="D29" s="65" t="s">
        <v>86</v>
      </c>
      <c r="E29" s="65" t="s">
        <v>101</v>
      </c>
      <c r="F29" s="67">
        <v>434051</v>
      </c>
      <c r="G29" s="4">
        <f>+ROUND(((F29*$B$9)/30)*$J$8,0)</f>
        <v>18519509</v>
      </c>
      <c r="H29" s="4">
        <v>434051</v>
      </c>
      <c r="I29" s="4">
        <f>+ROUND(((H29*$B$9)/30)*$L$8,0)</f>
        <v>416688960</v>
      </c>
      <c r="J29" s="4">
        <f t="shared" si="2"/>
        <v>435208469</v>
      </c>
      <c r="K29" s="49"/>
      <c r="L29" s="49"/>
      <c r="M29" s="3"/>
      <c r="O29" s="1"/>
      <c r="P29" s="1"/>
      <c r="Q29" s="1"/>
    </row>
    <row r="30" spans="1:18" ht="32.25" customHeight="1" x14ac:dyDescent="0.25">
      <c r="A30" s="115"/>
      <c r="B30" s="112" t="s">
        <v>117</v>
      </c>
      <c r="C30" s="112"/>
      <c r="D30" s="65" t="s">
        <v>86</v>
      </c>
      <c r="E30" s="65" t="s">
        <v>56</v>
      </c>
      <c r="F30" s="67">
        <v>2946906</v>
      </c>
      <c r="G30" s="4">
        <f t="shared" ref="G30:G36" si="3">+ROUND((F30/30)*$J$8,0)</f>
        <v>1571683</v>
      </c>
      <c r="H30" s="4">
        <v>2946906</v>
      </c>
      <c r="I30" s="4">
        <f t="shared" ref="I30:I36" si="4">+ROUND((H30/30)*$L$8,0)</f>
        <v>35362872</v>
      </c>
      <c r="J30" s="4">
        <f t="shared" si="2"/>
        <v>36934555</v>
      </c>
      <c r="K30" s="49"/>
      <c r="L30" s="49"/>
      <c r="M30" s="3"/>
      <c r="O30" s="1"/>
      <c r="P30" s="1"/>
      <c r="Q30" s="1"/>
    </row>
    <row r="31" spans="1:18" ht="32.25" customHeight="1" x14ac:dyDescent="0.25">
      <c r="A31" s="115"/>
      <c r="B31" s="112" t="s">
        <v>93</v>
      </c>
      <c r="C31" s="112"/>
      <c r="D31" s="65" t="s">
        <v>86</v>
      </c>
      <c r="E31" s="65" t="s">
        <v>56</v>
      </c>
      <c r="F31" s="67">
        <v>169864</v>
      </c>
      <c r="G31" s="4">
        <f t="shared" si="3"/>
        <v>90594</v>
      </c>
      <c r="H31" s="4">
        <v>169864</v>
      </c>
      <c r="I31" s="4">
        <f t="shared" si="4"/>
        <v>2038368</v>
      </c>
      <c r="J31" s="4">
        <f t="shared" si="2"/>
        <v>2128962</v>
      </c>
      <c r="K31" s="49"/>
      <c r="L31" s="49"/>
      <c r="M31" s="3"/>
      <c r="N31" s="14"/>
      <c r="O31" s="14"/>
      <c r="P31" s="14"/>
      <c r="Q31" s="14"/>
    </row>
    <row r="32" spans="1:18" x14ac:dyDescent="0.25">
      <c r="A32" s="115"/>
      <c r="B32" s="112" t="s">
        <v>58</v>
      </c>
      <c r="C32" s="112"/>
      <c r="D32" s="65" t="s">
        <v>86</v>
      </c>
      <c r="E32" s="65" t="s">
        <v>56</v>
      </c>
      <c r="F32" s="67">
        <v>12473878</v>
      </c>
      <c r="G32" s="4">
        <f t="shared" si="3"/>
        <v>6652735</v>
      </c>
      <c r="H32" s="67">
        <v>12473878</v>
      </c>
      <c r="I32" s="4">
        <f t="shared" si="4"/>
        <v>149686536</v>
      </c>
      <c r="J32" s="4">
        <f t="shared" si="2"/>
        <v>156339271</v>
      </c>
      <c r="K32" s="49"/>
      <c r="L32" s="49"/>
      <c r="M32" s="3"/>
      <c r="O32" s="1"/>
      <c r="P32" s="1"/>
      <c r="Q32" s="1"/>
    </row>
    <row r="33" spans="1:16" ht="32.25" customHeight="1" x14ac:dyDescent="0.25">
      <c r="A33" s="115"/>
      <c r="B33" s="112" t="s">
        <v>112</v>
      </c>
      <c r="C33" s="112"/>
      <c r="D33" s="65" t="s">
        <v>86</v>
      </c>
      <c r="E33" s="65" t="s">
        <v>56</v>
      </c>
      <c r="F33" s="67">
        <v>6990540</v>
      </c>
      <c r="G33" s="4">
        <f t="shared" si="3"/>
        <v>3728288</v>
      </c>
      <c r="H33" s="4">
        <v>6990540</v>
      </c>
      <c r="I33" s="4">
        <f t="shared" si="4"/>
        <v>83886480</v>
      </c>
      <c r="J33" s="4">
        <f t="shared" si="2"/>
        <v>87614768</v>
      </c>
      <c r="K33" s="49"/>
      <c r="L33" s="49"/>
      <c r="M33" s="3"/>
      <c r="N33" s="2"/>
      <c r="P33" s="6"/>
    </row>
    <row r="34" spans="1:16" x14ac:dyDescent="0.25">
      <c r="A34" s="115"/>
      <c r="B34" s="112" t="s">
        <v>59</v>
      </c>
      <c r="C34" s="112"/>
      <c r="D34" s="65" t="s">
        <v>86</v>
      </c>
      <c r="E34" s="65" t="s">
        <v>56</v>
      </c>
      <c r="F34" s="67">
        <v>17492056</v>
      </c>
      <c r="G34" s="4">
        <f t="shared" si="3"/>
        <v>9329097</v>
      </c>
      <c r="H34" s="4">
        <v>17492056</v>
      </c>
      <c r="I34" s="4">
        <f t="shared" si="4"/>
        <v>209904672</v>
      </c>
      <c r="J34" s="4">
        <f t="shared" si="2"/>
        <v>219233769</v>
      </c>
      <c r="K34" s="49"/>
      <c r="L34" s="49"/>
      <c r="M34" s="3"/>
      <c r="N34" s="2"/>
      <c r="P34" s="6"/>
    </row>
    <row r="35" spans="1:16" x14ac:dyDescent="0.25">
      <c r="A35" s="115"/>
      <c r="B35" s="120" t="s">
        <v>60</v>
      </c>
      <c r="C35" s="120"/>
      <c r="D35" s="65" t="s">
        <v>86</v>
      </c>
      <c r="E35" s="65" t="s">
        <v>56</v>
      </c>
      <c r="F35" s="67">
        <v>9504000</v>
      </c>
      <c r="G35" s="4">
        <f t="shared" si="3"/>
        <v>5068800</v>
      </c>
      <c r="H35" s="4">
        <v>10454400</v>
      </c>
      <c r="I35" s="4">
        <f t="shared" si="4"/>
        <v>125452800</v>
      </c>
      <c r="J35" s="4">
        <f t="shared" si="2"/>
        <v>130521600</v>
      </c>
      <c r="K35" s="4"/>
      <c r="L35" s="4"/>
      <c r="M35" s="3"/>
      <c r="N35" s="2"/>
      <c r="P35" s="6"/>
    </row>
    <row r="36" spans="1:16" x14ac:dyDescent="0.25">
      <c r="A36" s="115"/>
      <c r="B36" s="120" t="s">
        <v>61</v>
      </c>
      <c r="C36" s="120"/>
      <c r="D36" s="65" t="s">
        <v>86</v>
      </c>
      <c r="E36" s="65" t="s">
        <v>56</v>
      </c>
      <c r="F36" s="67">
        <v>1755383</v>
      </c>
      <c r="G36" s="4">
        <f t="shared" si="3"/>
        <v>936204</v>
      </c>
      <c r="H36" s="4">
        <v>1755383</v>
      </c>
      <c r="I36" s="4">
        <f t="shared" si="4"/>
        <v>21064596</v>
      </c>
      <c r="J36" s="4">
        <f t="shared" si="2"/>
        <v>22000800</v>
      </c>
      <c r="K36" s="49"/>
      <c r="L36" s="49"/>
      <c r="M36" s="3"/>
      <c r="N36" s="2"/>
      <c r="P36" s="6"/>
    </row>
    <row r="37" spans="1:16" x14ac:dyDescent="0.25">
      <c r="A37" s="115"/>
      <c r="B37" s="122" t="s">
        <v>62</v>
      </c>
      <c r="C37" s="122"/>
      <c r="D37" s="66"/>
      <c r="E37" s="66"/>
      <c r="F37" s="75">
        <f>SUM(F14:F36)</f>
        <v>98308678</v>
      </c>
      <c r="G37" s="75">
        <f t="shared" ref="G37:J37" si="5">SUM(G14:G36)</f>
        <v>116387576</v>
      </c>
      <c r="H37" s="75">
        <f t="shared" si="5"/>
        <v>100655338</v>
      </c>
      <c r="I37" s="75">
        <f t="shared" si="5"/>
        <v>2677706484</v>
      </c>
      <c r="J37" s="75">
        <f t="shared" si="5"/>
        <v>2794094060</v>
      </c>
      <c r="K37" s="75">
        <f>SUM(K14:K36)</f>
        <v>0</v>
      </c>
      <c r="L37" s="75">
        <f>SUM(L14:L36)</f>
        <v>0</v>
      </c>
      <c r="M37" s="87"/>
      <c r="N37" s="2"/>
      <c r="P37" s="6"/>
    </row>
    <row r="38" spans="1:16" ht="31.5" x14ac:dyDescent="0.25">
      <c r="A38" s="115" t="s">
        <v>63</v>
      </c>
      <c r="B38" s="116" t="s">
        <v>64</v>
      </c>
      <c r="C38" s="116"/>
      <c r="D38" s="10" t="s">
        <v>65</v>
      </c>
      <c r="E38" s="10" t="s">
        <v>105</v>
      </c>
      <c r="F38" s="36">
        <v>1665920</v>
      </c>
      <c r="G38" s="4">
        <f>+ROUND(F38*$J$9,0)</f>
        <v>28320640</v>
      </c>
      <c r="H38" s="36">
        <v>1665920</v>
      </c>
      <c r="I38" s="4">
        <f>+ROUND(H38*$L$9,0)</f>
        <v>608060800</v>
      </c>
      <c r="J38" s="4">
        <f>+G38+I38</f>
        <v>636381440</v>
      </c>
      <c r="K38" s="49"/>
      <c r="L38" s="49"/>
      <c r="M38" s="3"/>
      <c r="N38" s="2"/>
      <c r="P38" s="6"/>
    </row>
    <row r="39" spans="1:16" ht="31.5" x14ac:dyDescent="0.25">
      <c r="A39" s="115"/>
      <c r="B39" s="116" t="s">
        <v>94</v>
      </c>
      <c r="C39" s="116"/>
      <c r="D39" s="10" t="s">
        <v>86</v>
      </c>
      <c r="E39" s="10" t="s">
        <v>87</v>
      </c>
      <c r="F39" s="36">
        <v>7878400</v>
      </c>
      <c r="G39" s="4">
        <f>+ROUND((F39/30)*$J$9,0)</f>
        <v>4464427</v>
      </c>
      <c r="H39" s="36">
        <v>7878400</v>
      </c>
      <c r="I39" s="4">
        <f>+ROUND((H39/30)*$L$9,0)</f>
        <v>95853867</v>
      </c>
      <c r="J39" s="4">
        <f>+G39+I39</f>
        <v>100318294</v>
      </c>
      <c r="K39" s="49"/>
      <c r="L39" s="49"/>
      <c r="M39" s="3"/>
      <c r="N39" s="2"/>
      <c r="P39" s="6"/>
    </row>
    <row r="40" spans="1:16" ht="31.5" x14ac:dyDescent="0.25">
      <c r="A40" s="115"/>
      <c r="B40" s="116" t="s">
        <v>113</v>
      </c>
      <c r="C40" s="116"/>
      <c r="D40" s="10" t="s">
        <v>86</v>
      </c>
      <c r="E40" s="10" t="s">
        <v>87</v>
      </c>
      <c r="F40" s="36">
        <v>9348760</v>
      </c>
      <c r="G40" s="4">
        <f>+ROUND((F40/30)*$J$10,0)</f>
        <v>5297631</v>
      </c>
      <c r="H40" s="36">
        <v>9348760</v>
      </c>
      <c r="I40" s="4">
        <f>+ROUND((H40/30)*$L$10,0)</f>
        <v>113743247</v>
      </c>
      <c r="J40" s="4">
        <v>119040878</v>
      </c>
      <c r="K40" s="49"/>
      <c r="L40" s="49"/>
      <c r="M40" s="3"/>
      <c r="N40" s="2"/>
      <c r="P40" s="6"/>
    </row>
    <row r="41" spans="1:16" x14ac:dyDescent="0.25">
      <c r="A41" s="115"/>
      <c r="B41" s="122" t="s">
        <v>67</v>
      </c>
      <c r="C41" s="122"/>
      <c r="D41" s="122"/>
      <c r="E41" s="122"/>
      <c r="F41" s="46">
        <f>SUM(F38:F40)</f>
        <v>18893080</v>
      </c>
      <c r="G41" s="46">
        <f>SUM(G38:G40)</f>
        <v>38082698</v>
      </c>
      <c r="H41" s="46">
        <f>SUM(H38:H40)</f>
        <v>18893080</v>
      </c>
      <c r="I41" s="46">
        <f>SUM(I38:I40)</f>
        <v>817657914</v>
      </c>
      <c r="J41" s="46">
        <f>SUM(J38:J40)</f>
        <v>855740612</v>
      </c>
      <c r="K41" s="46">
        <f t="shared" ref="K41:L41" si="6">SUM(K38:K40)</f>
        <v>0</v>
      </c>
      <c r="L41" s="46">
        <f t="shared" si="6"/>
        <v>0</v>
      </c>
      <c r="M41" s="88"/>
      <c r="N41" s="2"/>
      <c r="P41" s="6"/>
    </row>
    <row r="42" spans="1:16" ht="31.5" x14ac:dyDescent="0.25">
      <c r="A42" s="115" t="s">
        <v>68</v>
      </c>
      <c r="B42" s="47" t="s">
        <v>69</v>
      </c>
      <c r="C42" s="28">
        <v>13</v>
      </c>
      <c r="D42" s="10" t="s">
        <v>65</v>
      </c>
      <c r="E42" s="10" t="s">
        <v>104</v>
      </c>
      <c r="F42" s="67">
        <v>4046</v>
      </c>
      <c r="G42" s="4">
        <f>+ROUND(F42*C42*J9,0)</f>
        <v>894166</v>
      </c>
      <c r="H42" s="4">
        <v>4046</v>
      </c>
      <c r="I42" s="4">
        <f>+ROUND(H42*C42*L9,0)</f>
        <v>19198270</v>
      </c>
      <c r="J42" s="4">
        <f>+G42+I42</f>
        <v>20092436</v>
      </c>
      <c r="K42" s="4"/>
      <c r="L42" s="4"/>
      <c r="M42" s="3"/>
      <c r="N42" s="2"/>
      <c r="P42" s="6"/>
    </row>
    <row r="43" spans="1:16" x14ac:dyDescent="0.25">
      <c r="A43" s="115"/>
      <c r="B43" s="116" t="s">
        <v>70</v>
      </c>
      <c r="C43" s="116"/>
      <c r="D43" s="10" t="s">
        <v>88</v>
      </c>
      <c r="E43" s="10" t="s">
        <v>71</v>
      </c>
      <c r="F43" s="67">
        <v>7391440</v>
      </c>
      <c r="G43" s="4">
        <f>+ROUND((F43/30)*$J$10,0)</f>
        <v>4188483</v>
      </c>
      <c r="H43" s="4">
        <v>7391440</v>
      </c>
      <c r="I43" s="4">
        <f>+ROUND((H43/30)*$L$10,0)</f>
        <v>89929187</v>
      </c>
      <c r="J43" s="4">
        <f t="shared" ref="J43:J52" si="7">+G43+I43</f>
        <v>94117670</v>
      </c>
      <c r="K43" s="4"/>
      <c r="L43" s="4"/>
      <c r="M43" s="3"/>
      <c r="N43" s="2"/>
      <c r="P43" s="6"/>
    </row>
    <row r="44" spans="1:16" ht="31.5" x14ac:dyDescent="0.25">
      <c r="A44" s="115"/>
      <c r="B44" s="47" t="s">
        <v>72</v>
      </c>
      <c r="C44" s="28">
        <v>1</v>
      </c>
      <c r="D44" s="17" t="s">
        <v>73</v>
      </c>
      <c r="E44" s="17" t="s">
        <v>74</v>
      </c>
      <c r="F44" s="29">
        <v>248737</v>
      </c>
      <c r="G44" s="4">
        <f>+ROUND(F44*C44,0)</f>
        <v>248737</v>
      </c>
      <c r="H44" s="4"/>
      <c r="I44" s="4"/>
      <c r="J44" s="4">
        <f t="shared" si="7"/>
        <v>248737</v>
      </c>
      <c r="K44" s="4"/>
      <c r="L44" s="4"/>
      <c r="M44" s="3"/>
      <c r="N44" s="2"/>
      <c r="P44" s="6"/>
    </row>
    <row r="45" spans="1:16" ht="31.5" x14ac:dyDescent="0.25">
      <c r="A45" s="115"/>
      <c r="B45" s="48" t="s">
        <v>75</v>
      </c>
      <c r="C45" s="28">
        <v>1</v>
      </c>
      <c r="D45" s="17" t="s">
        <v>73</v>
      </c>
      <c r="E45" s="17" t="s">
        <v>74</v>
      </c>
      <c r="F45" s="11"/>
      <c r="G45" s="11"/>
      <c r="H45" s="29">
        <v>993959</v>
      </c>
      <c r="I45" s="4">
        <f>ROUND(C45*H45,0)</f>
        <v>993959</v>
      </c>
      <c r="J45" s="4">
        <f t="shared" si="7"/>
        <v>993959</v>
      </c>
      <c r="K45" s="4"/>
      <c r="L45" s="4"/>
      <c r="M45" s="3"/>
      <c r="N45" s="2"/>
      <c r="P45" s="6"/>
    </row>
    <row r="46" spans="1:16" ht="31.5" x14ac:dyDescent="0.25">
      <c r="A46" s="115"/>
      <c r="B46" s="47" t="s">
        <v>114</v>
      </c>
      <c r="C46" s="28">
        <v>1</v>
      </c>
      <c r="D46" s="17" t="s">
        <v>73</v>
      </c>
      <c r="E46" s="17" t="s">
        <v>74</v>
      </c>
      <c r="F46" s="67">
        <v>6963280</v>
      </c>
      <c r="G46" s="4">
        <f>+ROUND(F46*C46,0)</f>
        <v>6963280</v>
      </c>
      <c r="H46" s="4"/>
      <c r="I46" s="4"/>
      <c r="J46" s="4">
        <f t="shared" si="7"/>
        <v>6963280</v>
      </c>
      <c r="K46" s="4"/>
      <c r="L46" s="4"/>
      <c r="M46" s="3"/>
      <c r="N46" s="2"/>
      <c r="P46" s="6"/>
    </row>
    <row r="47" spans="1:16" ht="31.5" x14ac:dyDescent="0.25">
      <c r="A47" s="115"/>
      <c r="B47" s="47" t="s">
        <v>95</v>
      </c>
      <c r="C47" s="28">
        <v>1</v>
      </c>
      <c r="D47" s="17" t="s">
        <v>73</v>
      </c>
      <c r="E47" s="17" t="s">
        <v>74</v>
      </c>
      <c r="F47" s="11"/>
      <c r="G47" s="11"/>
      <c r="H47" s="67">
        <v>6730657</v>
      </c>
      <c r="I47" s="4">
        <f>+ROUND(H47*C47,0)</f>
        <v>6730657</v>
      </c>
      <c r="J47" s="4">
        <f t="shared" si="7"/>
        <v>6730657</v>
      </c>
      <c r="K47" s="4"/>
      <c r="L47" s="4"/>
      <c r="M47" s="3"/>
      <c r="N47" s="2"/>
      <c r="P47" s="6"/>
    </row>
    <row r="48" spans="1:16" ht="31.5" x14ac:dyDescent="0.25">
      <c r="A48" s="115"/>
      <c r="B48" s="47" t="s">
        <v>115</v>
      </c>
      <c r="C48" s="28">
        <v>1</v>
      </c>
      <c r="D48" s="17" t="s">
        <v>73</v>
      </c>
      <c r="E48" s="17" t="s">
        <v>74</v>
      </c>
      <c r="F48" s="5">
        <v>8435795</v>
      </c>
      <c r="G48" s="4">
        <f>+ROUND(F48*C48,0)</f>
        <v>8435795</v>
      </c>
      <c r="H48" s="4"/>
      <c r="I48" s="4"/>
      <c r="J48" s="4">
        <f t="shared" si="7"/>
        <v>8435795</v>
      </c>
      <c r="K48" s="4"/>
      <c r="L48" s="4"/>
      <c r="M48" s="3"/>
      <c r="N48" s="2"/>
      <c r="P48" s="6"/>
    </row>
    <row r="49" spans="1:18" ht="45" x14ac:dyDescent="0.25">
      <c r="A49" s="115"/>
      <c r="B49" s="47" t="s">
        <v>118</v>
      </c>
      <c r="C49" s="28">
        <v>1</v>
      </c>
      <c r="D49" s="17" t="s">
        <v>73</v>
      </c>
      <c r="E49" s="17" t="s">
        <v>74</v>
      </c>
      <c r="F49" s="11"/>
      <c r="G49" s="11"/>
      <c r="H49" s="5">
        <v>59048</v>
      </c>
      <c r="I49" s="4">
        <f>+ROUND(H49*C49,0)</f>
        <v>59048</v>
      </c>
      <c r="J49" s="4">
        <f t="shared" si="7"/>
        <v>59048</v>
      </c>
      <c r="K49" s="4"/>
      <c r="L49" s="4"/>
      <c r="M49" s="3"/>
      <c r="N49" s="2"/>
      <c r="P49" s="6"/>
    </row>
    <row r="50" spans="1:18" ht="31.5" x14ac:dyDescent="0.25">
      <c r="A50" s="115"/>
      <c r="B50" s="48" t="s">
        <v>77</v>
      </c>
      <c r="C50" s="23">
        <v>2</v>
      </c>
      <c r="D50" s="17" t="s">
        <v>78</v>
      </c>
      <c r="E50" s="65" t="s">
        <v>79</v>
      </c>
      <c r="F50" s="11"/>
      <c r="G50" s="11"/>
      <c r="H50" s="67">
        <v>126727</v>
      </c>
      <c r="I50" s="4">
        <f>+ROUND(H50*C50*$B$9,0)</f>
        <v>20276320</v>
      </c>
      <c r="J50" s="4">
        <f t="shared" si="7"/>
        <v>20276320</v>
      </c>
      <c r="K50" s="4"/>
      <c r="L50" s="4"/>
      <c r="M50" s="3"/>
      <c r="N50" s="2"/>
      <c r="P50" s="6"/>
    </row>
    <row r="51" spans="1:18" ht="31.5" x14ac:dyDescent="0.25">
      <c r="A51" s="115"/>
      <c r="B51" s="48" t="s">
        <v>80</v>
      </c>
      <c r="C51" s="23">
        <v>4</v>
      </c>
      <c r="D51" s="17" t="s">
        <v>78</v>
      </c>
      <c r="E51" s="65" t="s">
        <v>79</v>
      </c>
      <c r="F51" s="11"/>
      <c r="G51" s="11"/>
      <c r="H51" s="67">
        <v>1011384</v>
      </c>
      <c r="I51" s="4">
        <f>+ROUND(H51*C51*$B$9,0)</f>
        <v>323642880</v>
      </c>
      <c r="J51" s="4">
        <f t="shared" si="7"/>
        <v>323642880</v>
      </c>
      <c r="K51" s="4"/>
      <c r="L51" s="4"/>
      <c r="M51" s="3"/>
      <c r="N51" s="2"/>
      <c r="P51" s="6"/>
    </row>
    <row r="52" spans="1:18" ht="31.5" x14ac:dyDescent="0.25">
      <c r="A52" s="115"/>
      <c r="B52" s="67" t="s">
        <v>81</v>
      </c>
      <c r="C52" s="23">
        <v>10</v>
      </c>
      <c r="D52" s="17" t="s">
        <v>78</v>
      </c>
      <c r="E52" s="65" t="s">
        <v>71</v>
      </c>
      <c r="F52" s="11"/>
      <c r="G52" s="11"/>
      <c r="H52" s="67">
        <v>53224</v>
      </c>
      <c r="I52" s="4">
        <f>+ROUND(H52*C52,0)</f>
        <v>532240</v>
      </c>
      <c r="J52" s="4">
        <f t="shared" si="7"/>
        <v>532240</v>
      </c>
      <c r="K52" s="4"/>
      <c r="L52" s="4"/>
      <c r="M52" s="3"/>
      <c r="N52" s="2"/>
    </row>
    <row r="53" spans="1:18" x14ac:dyDescent="0.25">
      <c r="A53" s="115"/>
      <c r="B53" s="122" t="s">
        <v>82</v>
      </c>
      <c r="C53" s="122"/>
      <c r="D53" s="122"/>
      <c r="E53" s="122"/>
      <c r="F53" s="75">
        <f>SUM(F42:F52)</f>
        <v>23043298</v>
      </c>
      <c r="G53" s="75">
        <f>SUM(G42:G52)</f>
        <v>20730461</v>
      </c>
      <c r="H53" s="75">
        <f>SUM(H42:H52)</f>
        <v>16370485</v>
      </c>
      <c r="I53" s="75">
        <f>SUM(I42:I52)</f>
        <v>461362561</v>
      </c>
      <c r="J53" s="75">
        <f>SUM(J42:J52)</f>
        <v>482093022</v>
      </c>
      <c r="K53" s="75">
        <f t="shared" ref="K53:L53" si="8">SUM(K42:K52)</f>
        <v>0</v>
      </c>
      <c r="L53" s="75">
        <f t="shared" si="8"/>
        <v>0</v>
      </c>
      <c r="M53" s="87"/>
      <c r="N53" s="37"/>
      <c r="O53" s="8"/>
      <c r="R53" s="2"/>
    </row>
    <row r="54" spans="1:18" x14ac:dyDescent="0.25">
      <c r="A54" s="114" t="s">
        <v>83</v>
      </c>
      <c r="B54" s="114"/>
      <c r="C54" s="114"/>
      <c r="D54" s="114"/>
      <c r="E54" s="114"/>
      <c r="F54" s="70">
        <f>+F53+F41+F37</f>
        <v>140245056</v>
      </c>
      <c r="G54" s="70">
        <f>+G53+G41+G37</f>
        <v>175200735</v>
      </c>
      <c r="H54" s="70">
        <f>+H53+H41+H37</f>
        <v>135918903</v>
      </c>
      <c r="I54" s="70">
        <f>+I53+I41+I37</f>
        <v>3956726959</v>
      </c>
      <c r="J54" s="70">
        <f>+J53+J41+J37</f>
        <v>4131927694</v>
      </c>
      <c r="K54" s="70">
        <f t="shared" ref="K54:L54" si="9">+K53+K41+K37</f>
        <v>0</v>
      </c>
      <c r="L54" s="70">
        <f t="shared" si="9"/>
        <v>0</v>
      </c>
      <c r="M54" s="89"/>
      <c r="N54" s="2"/>
    </row>
    <row r="55" spans="1:18" x14ac:dyDescent="0.25">
      <c r="A55" s="81"/>
      <c r="B55" s="81"/>
      <c r="C55" s="81"/>
      <c r="D55" s="81"/>
      <c r="E55" s="81"/>
      <c r="F55" s="27"/>
      <c r="G55" s="27"/>
      <c r="H55" s="27"/>
      <c r="I55" s="105" t="s">
        <v>103</v>
      </c>
      <c r="J55" s="106"/>
      <c r="K55" s="94">
        <f>K54/J54</f>
        <v>0</v>
      </c>
      <c r="L55" s="94">
        <f>L54/J54</f>
        <v>0</v>
      </c>
      <c r="N55" s="2"/>
    </row>
    <row r="56" spans="1:18" ht="20.25" x14ac:dyDescent="0.25">
      <c r="A56" s="81"/>
      <c r="B56" s="81"/>
      <c r="C56" s="81"/>
      <c r="D56" s="81"/>
      <c r="E56" s="81"/>
      <c r="F56" s="27"/>
      <c r="G56" s="27"/>
      <c r="H56" s="27"/>
      <c r="I56" s="27"/>
      <c r="J56" s="82"/>
      <c r="K56" s="84">
        <f>K55+L55</f>
        <v>0</v>
      </c>
      <c r="L56" s="83"/>
      <c r="N56" s="2"/>
    </row>
    <row r="57" spans="1:18" ht="18" x14ac:dyDescent="0.25">
      <c r="A57" s="100" t="s">
        <v>99</v>
      </c>
      <c r="B57" s="100"/>
      <c r="C57" s="100"/>
      <c r="D57" s="100"/>
      <c r="E57" s="100"/>
      <c r="F57" s="100"/>
      <c r="G57" s="100"/>
      <c r="H57" s="100"/>
      <c r="I57" s="100"/>
      <c r="J57" s="100"/>
      <c r="K57" s="100"/>
      <c r="L57" s="100"/>
      <c r="N57" s="2"/>
    </row>
    <row r="58" spans="1:18" ht="15" x14ac:dyDescent="0.25">
      <c r="A58" s="101" t="s">
        <v>100</v>
      </c>
      <c r="B58" s="102"/>
      <c r="C58" s="102"/>
      <c r="D58" s="102"/>
      <c r="E58" s="102"/>
      <c r="F58" s="102"/>
      <c r="G58" s="102"/>
      <c r="H58" s="102"/>
      <c r="I58" s="102"/>
      <c r="J58" s="102"/>
      <c r="K58" s="102"/>
      <c r="L58" s="103"/>
      <c r="N58" s="2"/>
    </row>
    <row r="59" spans="1:18" ht="33.75" customHeight="1" x14ac:dyDescent="0.25">
      <c r="A59" s="118" t="s">
        <v>110</v>
      </c>
      <c r="B59" s="118"/>
      <c r="C59" s="118"/>
      <c r="D59" s="118"/>
      <c r="E59" s="118"/>
      <c r="F59" s="118"/>
      <c r="G59" s="118"/>
      <c r="H59" s="118"/>
      <c r="I59" s="118"/>
      <c r="J59" s="118"/>
      <c r="K59" s="118"/>
      <c r="L59" s="118"/>
      <c r="N59" s="2"/>
    </row>
    <row r="60" spans="1:18" ht="33.75" customHeight="1" x14ac:dyDescent="0.25">
      <c r="A60" s="118"/>
      <c r="B60" s="118"/>
      <c r="C60" s="118"/>
      <c r="D60" s="118"/>
      <c r="E60" s="118"/>
      <c r="F60" s="118"/>
      <c r="G60" s="118"/>
      <c r="H60" s="118"/>
      <c r="I60" s="118"/>
      <c r="J60" s="118"/>
      <c r="K60" s="118"/>
      <c r="L60" s="118"/>
      <c r="N60" s="2"/>
    </row>
    <row r="61" spans="1:18" ht="33.75" customHeight="1" x14ac:dyDescent="0.25">
      <c r="A61" s="118"/>
      <c r="B61" s="118"/>
      <c r="C61" s="118"/>
      <c r="D61" s="118"/>
      <c r="E61" s="118"/>
      <c r="F61" s="118"/>
      <c r="G61" s="118"/>
      <c r="H61" s="118"/>
      <c r="I61" s="118"/>
      <c r="J61" s="118"/>
      <c r="K61" s="118"/>
      <c r="L61" s="118"/>
      <c r="N61" s="2"/>
    </row>
    <row r="62" spans="1:18" ht="33.75" customHeight="1" x14ac:dyDescent="0.25">
      <c r="A62" s="118"/>
      <c r="B62" s="118"/>
      <c r="C62" s="118"/>
      <c r="D62" s="118"/>
      <c r="E62" s="118"/>
      <c r="F62" s="118"/>
      <c r="G62" s="118"/>
      <c r="H62" s="118"/>
      <c r="I62" s="118"/>
      <c r="J62" s="118"/>
      <c r="K62" s="118"/>
      <c r="L62" s="118"/>
      <c r="N62" s="2"/>
    </row>
    <row r="63" spans="1:18" ht="33.75" customHeight="1" x14ac:dyDescent="0.25">
      <c r="A63" s="118"/>
      <c r="B63" s="118"/>
      <c r="C63" s="118"/>
      <c r="D63" s="118"/>
      <c r="E63" s="118"/>
      <c r="F63" s="118"/>
      <c r="G63" s="118"/>
      <c r="H63" s="118"/>
      <c r="I63" s="118"/>
      <c r="J63" s="118"/>
      <c r="K63" s="118"/>
      <c r="L63" s="118"/>
      <c r="N63" s="2"/>
      <c r="O63" s="9"/>
    </row>
    <row r="64" spans="1:18" ht="33.75" customHeight="1" x14ac:dyDescent="0.25">
      <c r="A64" s="118"/>
      <c r="B64" s="118"/>
      <c r="C64" s="118"/>
      <c r="D64" s="118"/>
      <c r="E64" s="118"/>
      <c r="F64" s="118"/>
      <c r="G64" s="118"/>
      <c r="H64" s="118"/>
      <c r="I64" s="118"/>
      <c r="J64" s="118"/>
      <c r="K64" s="118"/>
      <c r="L64" s="118"/>
      <c r="N64" s="2"/>
      <c r="O64" s="9"/>
    </row>
    <row r="65" spans="1:14" ht="33.75" customHeight="1" x14ac:dyDescent="0.25">
      <c r="A65" s="118"/>
      <c r="B65" s="118"/>
      <c r="C65" s="118"/>
      <c r="D65" s="118"/>
      <c r="E65" s="118"/>
      <c r="F65" s="118"/>
      <c r="G65" s="118"/>
      <c r="H65" s="118"/>
      <c r="I65" s="118"/>
      <c r="J65" s="118"/>
      <c r="K65" s="118"/>
      <c r="L65" s="118"/>
      <c r="N65" s="2"/>
    </row>
    <row r="66" spans="1:14" ht="33.75" customHeight="1" x14ac:dyDescent="0.25">
      <c r="A66" s="118"/>
      <c r="B66" s="118"/>
      <c r="C66" s="118"/>
      <c r="D66" s="118"/>
      <c r="E66" s="118"/>
      <c r="F66" s="118"/>
      <c r="G66" s="118"/>
      <c r="H66" s="118"/>
      <c r="I66" s="118"/>
      <c r="J66" s="118"/>
      <c r="K66" s="118"/>
      <c r="L66" s="118"/>
      <c r="N66" s="2"/>
    </row>
    <row r="67" spans="1:14" ht="33.75" customHeight="1" x14ac:dyDescent="0.25">
      <c r="A67" s="118"/>
      <c r="B67" s="118"/>
      <c r="C67" s="118"/>
      <c r="D67" s="118"/>
      <c r="E67" s="118"/>
      <c r="F67" s="118"/>
      <c r="G67" s="118"/>
      <c r="H67" s="118"/>
      <c r="I67" s="118"/>
      <c r="J67" s="118"/>
      <c r="K67" s="118"/>
      <c r="L67" s="118"/>
      <c r="N67" s="2"/>
    </row>
    <row r="68" spans="1:14" ht="33.75" customHeight="1" x14ac:dyDescent="0.25">
      <c r="A68" s="118"/>
      <c r="B68" s="118"/>
      <c r="C68" s="118"/>
      <c r="D68" s="118"/>
      <c r="E68" s="118"/>
      <c r="F68" s="118"/>
      <c r="G68" s="118"/>
      <c r="H68" s="118"/>
      <c r="I68" s="118"/>
      <c r="J68" s="118"/>
      <c r="K68" s="118"/>
      <c r="L68" s="118"/>
      <c r="N68" s="2"/>
    </row>
    <row r="69" spans="1:14" ht="33.75" customHeight="1" x14ac:dyDescent="0.25">
      <c r="A69" s="118"/>
      <c r="B69" s="118"/>
      <c r="C69" s="118"/>
      <c r="D69" s="118"/>
      <c r="E69" s="118"/>
      <c r="F69" s="118"/>
      <c r="G69" s="118"/>
      <c r="H69" s="118"/>
      <c r="I69" s="118"/>
      <c r="J69" s="118"/>
      <c r="K69" s="118"/>
      <c r="L69" s="118"/>
      <c r="N69" s="2"/>
    </row>
    <row r="70" spans="1:14" ht="33.75" customHeight="1" x14ac:dyDescent="0.25">
      <c r="A70" s="118"/>
      <c r="B70" s="118"/>
      <c r="C70" s="118"/>
      <c r="D70" s="118"/>
      <c r="E70" s="118"/>
      <c r="F70" s="118"/>
      <c r="G70" s="118"/>
      <c r="H70" s="118"/>
      <c r="I70" s="118"/>
      <c r="J70" s="118"/>
      <c r="K70" s="118"/>
      <c r="L70" s="118"/>
    </row>
    <row r="71" spans="1:14" ht="33.75" customHeight="1" x14ac:dyDescent="0.25">
      <c r="A71" s="118"/>
      <c r="B71" s="118"/>
      <c r="C71" s="118"/>
      <c r="D71" s="118"/>
      <c r="E71" s="118"/>
      <c r="F71" s="118"/>
      <c r="G71" s="118"/>
      <c r="H71" s="118"/>
      <c r="I71" s="118"/>
      <c r="J71" s="118"/>
      <c r="K71" s="118"/>
      <c r="L71" s="118"/>
    </row>
    <row r="72" spans="1:14" ht="3.75" customHeight="1" x14ac:dyDescent="0.25">
      <c r="A72" s="118"/>
      <c r="B72" s="118"/>
      <c r="C72" s="118"/>
      <c r="D72" s="118"/>
      <c r="E72" s="118"/>
      <c r="F72" s="118"/>
      <c r="G72" s="118"/>
      <c r="H72" s="118"/>
      <c r="I72" s="118"/>
      <c r="J72" s="118"/>
      <c r="K72" s="118"/>
      <c r="L72" s="118"/>
    </row>
    <row r="73" spans="1:14" ht="3.75" customHeight="1" x14ac:dyDescent="0.25">
      <c r="A73" s="118"/>
      <c r="B73" s="118"/>
      <c r="C73" s="118"/>
      <c r="D73" s="118"/>
      <c r="E73" s="118"/>
      <c r="F73" s="118"/>
      <c r="G73" s="118"/>
      <c r="H73" s="118"/>
      <c r="I73" s="118"/>
      <c r="J73" s="118"/>
      <c r="K73" s="118"/>
      <c r="L73" s="118"/>
    </row>
    <row r="74" spans="1:14" ht="3.75" customHeight="1" x14ac:dyDescent="0.25">
      <c r="A74" s="118"/>
      <c r="B74" s="118"/>
      <c r="C74" s="118"/>
      <c r="D74" s="118"/>
      <c r="E74" s="118"/>
      <c r="F74" s="118"/>
      <c r="G74" s="118"/>
      <c r="H74" s="118"/>
      <c r="I74" s="118"/>
      <c r="J74" s="118"/>
      <c r="K74" s="118"/>
      <c r="L74" s="118"/>
    </row>
    <row r="75" spans="1:14" ht="3.75" customHeight="1" x14ac:dyDescent="0.25">
      <c r="A75" s="118"/>
      <c r="B75" s="118"/>
      <c r="C75" s="118"/>
      <c r="D75" s="118"/>
      <c r="E75" s="118"/>
      <c r="F75" s="118"/>
      <c r="G75" s="118"/>
      <c r="H75" s="118"/>
      <c r="I75" s="118"/>
      <c r="J75" s="118"/>
      <c r="K75" s="118"/>
      <c r="L75" s="118"/>
    </row>
    <row r="76" spans="1:14" ht="15" x14ac:dyDescent="0.25">
      <c r="A76" s="99" t="s">
        <v>102</v>
      </c>
      <c r="B76" s="99"/>
      <c r="C76" s="99"/>
      <c r="D76" s="99"/>
      <c r="E76" s="99"/>
      <c r="F76" s="99"/>
      <c r="G76" s="99"/>
      <c r="H76" s="99"/>
      <c r="I76" s="99"/>
      <c r="J76" s="99"/>
      <c r="K76" s="99"/>
      <c r="L76" s="99"/>
    </row>
    <row r="77" spans="1:14" ht="15" x14ac:dyDescent="0.25">
      <c r="A77" s="99"/>
      <c r="B77" s="99"/>
      <c r="C77" s="99"/>
      <c r="D77" s="99"/>
      <c r="E77" s="99"/>
      <c r="F77" s="99"/>
      <c r="G77" s="99"/>
      <c r="H77" s="99"/>
      <c r="I77" s="99"/>
      <c r="J77" s="99"/>
      <c r="K77" s="99"/>
      <c r="L77" s="99"/>
    </row>
    <row r="78" spans="1:14" ht="15" x14ac:dyDescent="0.25">
      <c r="A78" s="99"/>
      <c r="B78" s="99"/>
      <c r="C78" s="99"/>
      <c r="D78" s="99"/>
      <c r="E78" s="99"/>
      <c r="F78" s="99"/>
      <c r="G78" s="99"/>
      <c r="H78" s="99"/>
      <c r="I78" s="99"/>
      <c r="J78" s="99"/>
      <c r="K78" s="99"/>
      <c r="L78" s="99"/>
    </row>
    <row r="79" spans="1:14" ht="15" x14ac:dyDescent="0.25">
      <c r="A79" s="99"/>
      <c r="B79" s="99"/>
      <c r="C79" s="99"/>
      <c r="D79" s="99"/>
      <c r="E79" s="99"/>
      <c r="F79" s="99"/>
      <c r="G79" s="99"/>
      <c r="H79" s="99"/>
      <c r="I79" s="99"/>
      <c r="J79" s="99"/>
      <c r="K79" s="99"/>
      <c r="L79" s="99"/>
    </row>
    <row r="80" spans="1:14" ht="15" x14ac:dyDescent="0.25">
      <c r="A80" s="99"/>
      <c r="B80" s="99"/>
      <c r="C80" s="99"/>
      <c r="D80" s="99"/>
      <c r="E80" s="99"/>
      <c r="F80" s="99"/>
      <c r="G80" s="99"/>
      <c r="H80" s="99"/>
      <c r="I80" s="99"/>
      <c r="J80" s="99"/>
      <c r="K80" s="99"/>
      <c r="L80" s="99"/>
    </row>
    <row r="81" spans="1:12" ht="15" x14ac:dyDescent="0.25">
      <c r="A81" s="99"/>
      <c r="B81" s="99"/>
      <c r="C81" s="99"/>
      <c r="D81" s="99"/>
      <c r="E81" s="99"/>
      <c r="F81" s="99"/>
      <c r="G81" s="99"/>
      <c r="H81" s="99"/>
      <c r="I81" s="99"/>
      <c r="J81" s="99"/>
      <c r="K81" s="99"/>
      <c r="L81" s="99"/>
    </row>
    <row r="82" spans="1:12" ht="15" x14ac:dyDescent="0.25">
      <c r="A82" s="99"/>
      <c r="B82" s="99"/>
      <c r="C82" s="99"/>
      <c r="D82" s="99"/>
      <c r="E82" s="99"/>
      <c r="F82" s="99"/>
      <c r="G82" s="99"/>
      <c r="H82" s="99"/>
      <c r="I82" s="99"/>
      <c r="J82" s="99"/>
      <c r="K82" s="99"/>
      <c r="L82" s="99"/>
    </row>
    <row r="83" spans="1:12" ht="15" x14ac:dyDescent="0.25">
      <c r="A83" s="99"/>
      <c r="B83" s="99"/>
      <c r="C83" s="99"/>
      <c r="D83" s="99"/>
      <c r="E83" s="99"/>
      <c r="F83" s="99"/>
      <c r="G83" s="99"/>
      <c r="H83" s="99"/>
      <c r="I83" s="99"/>
      <c r="J83" s="99"/>
      <c r="K83" s="99"/>
      <c r="L83" s="99"/>
    </row>
    <row r="84" spans="1:12" ht="15" x14ac:dyDescent="0.25">
      <c r="A84" s="99"/>
      <c r="B84" s="99"/>
      <c r="C84" s="99"/>
      <c r="D84" s="99"/>
      <c r="E84" s="99"/>
      <c r="F84" s="99"/>
      <c r="G84" s="99"/>
      <c r="H84" s="99"/>
      <c r="I84" s="99"/>
      <c r="J84" s="99"/>
      <c r="K84" s="99"/>
      <c r="L84" s="99"/>
    </row>
    <row r="85" spans="1:12" ht="15" x14ac:dyDescent="0.25">
      <c r="A85" s="99"/>
      <c r="B85" s="99"/>
      <c r="C85" s="99"/>
      <c r="D85" s="99"/>
      <c r="E85" s="99"/>
      <c r="F85" s="99"/>
      <c r="G85" s="99"/>
      <c r="H85" s="99"/>
      <c r="I85" s="99"/>
      <c r="J85" s="99"/>
      <c r="K85" s="99"/>
      <c r="L85" s="99"/>
    </row>
  </sheetData>
  <autoFilter ref="B13:J13" xr:uid="{ED066296-94B3-4990-ACA7-2E67BDB08DF4}">
    <filterColumn colId="2" showButton="0"/>
  </autoFilter>
  <mergeCells count="49">
    <mergeCell ref="B1:L1"/>
    <mergeCell ref="B2:L2"/>
    <mergeCell ref="B3:L3"/>
    <mergeCell ref="B4:L4"/>
    <mergeCell ref="D6:G9"/>
    <mergeCell ref="A42:A53"/>
    <mergeCell ref="B40:C40"/>
    <mergeCell ref="B41:E41"/>
    <mergeCell ref="B53:E53"/>
    <mergeCell ref="D10:G10"/>
    <mergeCell ref="D21:E21"/>
    <mergeCell ref="D22:E22"/>
    <mergeCell ref="D23:E23"/>
    <mergeCell ref="B36:C36"/>
    <mergeCell ref="B35:C35"/>
    <mergeCell ref="B30:C30"/>
    <mergeCell ref="B43:C43"/>
    <mergeCell ref="A54:E54"/>
    <mergeCell ref="H12:I12"/>
    <mergeCell ref="B37:C37"/>
    <mergeCell ref="A38:A41"/>
    <mergeCell ref="B38:C38"/>
    <mergeCell ref="B39:C39"/>
    <mergeCell ref="B31:C31"/>
    <mergeCell ref="B32:C32"/>
    <mergeCell ref="B33:C33"/>
    <mergeCell ref="B34:C34"/>
    <mergeCell ref="D25:E25"/>
    <mergeCell ref="D26:E26"/>
    <mergeCell ref="D27:E27"/>
    <mergeCell ref="D28:E28"/>
    <mergeCell ref="B29:C29"/>
    <mergeCell ref="D24:E24"/>
    <mergeCell ref="A76:L85"/>
    <mergeCell ref="K12:L12"/>
    <mergeCell ref="I55:J55"/>
    <mergeCell ref="A57:L57"/>
    <mergeCell ref="A58:L58"/>
    <mergeCell ref="A59:L75"/>
    <mergeCell ref="F12:G12"/>
    <mergeCell ref="D13:E13"/>
    <mergeCell ref="A14:A37"/>
    <mergeCell ref="D14:E14"/>
    <mergeCell ref="D15:E15"/>
    <mergeCell ref="D16:E16"/>
    <mergeCell ref="D17:E17"/>
    <mergeCell ref="D18:E18"/>
    <mergeCell ref="D19:E19"/>
    <mergeCell ref="D20:E20"/>
  </mergeCells>
  <dataValidations disablePrompts="1" count="1">
    <dataValidation allowBlank="1" showInputMessage="1" showErrorMessage="1" prompt="ENTIENDASE UN MES DE ATENCIÓN COMO MES LABORAL QUE REFIERE 30 DIAS" sqref="A8:A9 B10" xr:uid="{5D97C2C5-A87F-40EB-B43E-1F2F426EB575}"/>
  </dataValidations>
  <printOptions horizontalCentered="1" verticalCentered="1"/>
  <pageMargins left="0" right="0" top="0" bottom="0" header="0" footer="0"/>
  <pageSetup scale="31" orientation="landscape" horizontalDpi="4294967295" verticalDpi="4294967295"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FE61E-71A2-4D95-8AA6-47F53E83843B}">
  <sheetPr>
    <tabColor theme="5" tint="0.59999389629810485"/>
    <pageSetUpPr fitToPage="1"/>
  </sheetPr>
  <dimension ref="A1:S85"/>
  <sheetViews>
    <sheetView showGridLines="0" view="pageBreakPreview" topLeftCell="A59" zoomScale="65" zoomScaleNormal="50" zoomScaleSheetLayoutView="65" workbookViewId="0">
      <selection activeCell="B50" sqref="B50"/>
    </sheetView>
  </sheetViews>
  <sheetFormatPr baseColWidth="10" defaultColWidth="11.42578125" defaultRowHeight="15.75" x14ac:dyDescent="0.25"/>
  <cols>
    <col min="1" max="1" width="18.5703125" style="1" customWidth="1"/>
    <col min="2" max="2" width="57" style="1" customWidth="1"/>
    <col min="3" max="3" width="16.28515625" style="1" customWidth="1"/>
    <col min="4" max="4" width="17.5703125" style="19" customWidth="1"/>
    <col min="5" max="5" width="23.140625" style="19" customWidth="1"/>
    <col min="6" max="12" width="30.140625" style="1" customWidth="1"/>
    <col min="13" max="14" width="28.42578125" style="1" hidden="1" customWidth="1"/>
    <col min="15" max="15" width="15.85546875" style="1" hidden="1" customWidth="1"/>
    <col min="16" max="16" width="13.42578125" style="7" hidden="1" customWidth="1"/>
    <col min="17" max="17" width="17.7109375" style="7" hidden="1" customWidth="1"/>
    <col min="18" max="18" width="23.85546875" style="7" customWidth="1"/>
    <col min="19" max="19" width="23.85546875" style="1" customWidth="1"/>
    <col min="20" max="223" width="11.42578125" style="1"/>
    <col min="224" max="225" width="9.7109375" style="1" customWidth="1"/>
    <col min="226" max="226" width="61" style="1" customWidth="1"/>
    <col min="227" max="227" width="18.7109375" style="1" customWidth="1"/>
    <col min="228" max="228" width="17.85546875" style="1" customWidth="1"/>
    <col min="229" max="232" width="57" style="1" customWidth="1"/>
    <col min="233" max="233" width="25.85546875" style="1" bestFit="1" customWidth="1"/>
    <col min="234" max="234" width="25.140625" style="1" customWidth="1"/>
    <col min="235" max="235" width="33.28515625" style="1" customWidth="1"/>
    <col min="236" max="236" width="24.140625" style="1" customWidth="1"/>
    <col min="237" max="237" width="27.42578125" style="1" customWidth="1"/>
    <col min="238" max="479" width="11.42578125" style="1"/>
    <col min="480" max="481" width="9.7109375" style="1" customWidth="1"/>
    <col min="482" max="482" width="61" style="1" customWidth="1"/>
    <col min="483" max="483" width="18.7109375" style="1" customWidth="1"/>
    <col min="484" max="484" width="17.85546875" style="1" customWidth="1"/>
    <col min="485" max="488" width="57" style="1" customWidth="1"/>
    <col min="489" max="489" width="25.85546875" style="1" bestFit="1" customWidth="1"/>
    <col min="490" max="490" width="25.140625" style="1" customWidth="1"/>
    <col min="491" max="491" width="33.28515625" style="1" customWidth="1"/>
    <col min="492" max="492" width="24.140625" style="1" customWidth="1"/>
    <col min="493" max="493" width="27.42578125" style="1" customWidth="1"/>
    <col min="494" max="735" width="11.42578125" style="1"/>
    <col min="736" max="737" width="9.7109375" style="1" customWidth="1"/>
    <col min="738" max="738" width="61" style="1" customWidth="1"/>
    <col min="739" max="739" width="18.7109375" style="1" customWidth="1"/>
    <col min="740" max="740" width="17.85546875" style="1" customWidth="1"/>
    <col min="741" max="744" width="57" style="1" customWidth="1"/>
    <col min="745" max="745" width="25.85546875" style="1" bestFit="1" customWidth="1"/>
    <col min="746" max="746" width="25.140625" style="1" customWidth="1"/>
    <col min="747" max="747" width="33.28515625" style="1" customWidth="1"/>
    <col min="748" max="748" width="24.140625" style="1" customWidth="1"/>
    <col min="749" max="749" width="27.42578125" style="1" customWidth="1"/>
    <col min="750" max="991" width="11.42578125" style="1"/>
    <col min="992" max="993" width="9.7109375" style="1" customWidth="1"/>
    <col min="994" max="994" width="61" style="1" customWidth="1"/>
    <col min="995" max="995" width="18.7109375" style="1" customWidth="1"/>
    <col min="996" max="996" width="17.85546875" style="1" customWidth="1"/>
    <col min="997" max="1000" width="57" style="1" customWidth="1"/>
    <col min="1001" max="1001" width="25.85546875" style="1" bestFit="1" customWidth="1"/>
    <col min="1002" max="1002" width="25.140625" style="1" customWidth="1"/>
    <col min="1003" max="1003" width="33.28515625" style="1" customWidth="1"/>
    <col min="1004" max="1004" width="24.140625" style="1" customWidth="1"/>
    <col min="1005" max="1005" width="27.42578125" style="1" customWidth="1"/>
    <col min="1006" max="1247" width="11.42578125" style="1"/>
    <col min="1248" max="1249" width="9.7109375" style="1" customWidth="1"/>
    <col min="1250" max="1250" width="61" style="1" customWidth="1"/>
    <col min="1251" max="1251" width="18.7109375" style="1" customWidth="1"/>
    <col min="1252" max="1252" width="17.85546875" style="1" customWidth="1"/>
    <col min="1253" max="1256" width="57" style="1" customWidth="1"/>
    <col min="1257" max="1257" width="25.85546875" style="1" bestFit="1" customWidth="1"/>
    <col min="1258" max="1258" width="25.140625" style="1" customWidth="1"/>
    <col min="1259" max="1259" width="33.28515625" style="1" customWidth="1"/>
    <col min="1260" max="1260" width="24.140625" style="1" customWidth="1"/>
    <col min="1261" max="1261" width="27.42578125" style="1" customWidth="1"/>
    <col min="1262" max="1503" width="11.42578125" style="1"/>
    <col min="1504" max="1505" width="9.7109375" style="1" customWidth="1"/>
    <col min="1506" max="1506" width="61" style="1" customWidth="1"/>
    <col min="1507" max="1507" width="18.7109375" style="1" customWidth="1"/>
    <col min="1508" max="1508" width="17.85546875" style="1" customWidth="1"/>
    <col min="1509" max="1512" width="57" style="1" customWidth="1"/>
    <col min="1513" max="1513" width="25.85546875" style="1" bestFit="1" customWidth="1"/>
    <col min="1514" max="1514" width="25.140625" style="1" customWidth="1"/>
    <col min="1515" max="1515" width="33.28515625" style="1" customWidth="1"/>
    <col min="1516" max="1516" width="24.140625" style="1" customWidth="1"/>
    <col min="1517" max="1517" width="27.42578125" style="1" customWidth="1"/>
    <col min="1518" max="1759" width="11.42578125" style="1"/>
    <col min="1760" max="1761" width="9.7109375" style="1" customWidth="1"/>
    <col min="1762" max="1762" width="61" style="1" customWidth="1"/>
    <col min="1763" max="1763" width="18.7109375" style="1" customWidth="1"/>
    <col min="1764" max="1764" width="17.85546875" style="1" customWidth="1"/>
    <col min="1765" max="1768" width="57" style="1" customWidth="1"/>
    <col min="1769" max="1769" width="25.85546875" style="1" bestFit="1" customWidth="1"/>
    <col min="1770" max="1770" width="25.140625" style="1" customWidth="1"/>
    <col min="1771" max="1771" width="33.28515625" style="1" customWidth="1"/>
    <col min="1772" max="1772" width="24.140625" style="1" customWidth="1"/>
    <col min="1773" max="1773" width="27.42578125" style="1" customWidth="1"/>
    <col min="1774" max="2015" width="11.42578125" style="1"/>
    <col min="2016" max="2017" width="9.7109375" style="1" customWidth="1"/>
    <col min="2018" max="2018" width="61" style="1" customWidth="1"/>
    <col min="2019" max="2019" width="18.7109375" style="1" customWidth="1"/>
    <col min="2020" max="2020" width="17.85546875" style="1" customWidth="1"/>
    <col min="2021" max="2024" width="57" style="1" customWidth="1"/>
    <col min="2025" max="2025" width="25.85546875" style="1" bestFit="1" customWidth="1"/>
    <col min="2026" max="2026" width="25.140625" style="1" customWidth="1"/>
    <col min="2027" max="2027" width="33.28515625" style="1" customWidth="1"/>
    <col min="2028" max="2028" width="24.140625" style="1" customWidth="1"/>
    <col min="2029" max="2029" width="27.42578125" style="1" customWidth="1"/>
    <col min="2030" max="2271" width="11.42578125" style="1"/>
    <col min="2272" max="2273" width="9.7109375" style="1" customWidth="1"/>
    <col min="2274" max="2274" width="61" style="1" customWidth="1"/>
    <col min="2275" max="2275" width="18.7109375" style="1" customWidth="1"/>
    <col min="2276" max="2276" width="17.85546875" style="1" customWidth="1"/>
    <col min="2277" max="2280" width="57" style="1" customWidth="1"/>
    <col min="2281" max="2281" width="25.85546875" style="1" bestFit="1" customWidth="1"/>
    <col min="2282" max="2282" width="25.140625" style="1" customWidth="1"/>
    <col min="2283" max="2283" width="33.28515625" style="1" customWidth="1"/>
    <col min="2284" max="2284" width="24.140625" style="1" customWidth="1"/>
    <col min="2285" max="2285" width="27.42578125" style="1" customWidth="1"/>
    <col min="2286" max="2527" width="11.42578125" style="1"/>
    <col min="2528" max="2529" width="9.7109375" style="1" customWidth="1"/>
    <col min="2530" max="2530" width="61" style="1" customWidth="1"/>
    <col min="2531" max="2531" width="18.7109375" style="1" customWidth="1"/>
    <col min="2532" max="2532" width="17.85546875" style="1" customWidth="1"/>
    <col min="2533" max="2536" width="57" style="1" customWidth="1"/>
    <col min="2537" max="2537" width="25.85546875" style="1" bestFit="1" customWidth="1"/>
    <col min="2538" max="2538" width="25.140625" style="1" customWidth="1"/>
    <col min="2539" max="2539" width="33.28515625" style="1" customWidth="1"/>
    <col min="2540" max="2540" width="24.140625" style="1" customWidth="1"/>
    <col min="2541" max="2541" width="27.42578125" style="1" customWidth="1"/>
    <col min="2542" max="2783" width="11.42578125" style="1"/>
    <col min="2784" max="2785" width="9.7109375" style="1" customWidth="1"/>
    <col min="2786" max="2786" width="61" style="1" customWidth="1"/>
    <col min="2787" max="2787" width="18.7109375" style="1" customWidth="1"/>
    <col min="2788" max="2788" width="17.85546875" style="1" customWidth="1"/>
    <col min="2789" max="2792" width="57" style="1" customWidth="1"/>
    <col min="2793" max="2793" width="25.85546875" style="1" bestFit="1" customWidth="1"/>
    <col min="2794" max="2794" width="25.140625" style="1" customWidth="1"/>
    <col min="2795" max="2795" width="33.28515625" style="1" customWidth="1"/>
    <col min="2796" max="2796" width="24.140625" style="1" customWidth="1"/>
    <col min="2797" max="2797" width="27.42578125" style="1" customWidth="1"/>
    <col min="2798" max="3039" width="11.42578125" style="1"/>
    <col min="3040" max="3041" width="9.7109375" style="1" customWidth="1"/>
    <col min="3042" max="3042" width="61" style="1" customWidth="1"/>
    <col min="3043" max="3043" width="18.7109375" style="1" customWidth="1"/>
    <col min="3044" max="3044" width="17.85546875" style="1" customWidth="1"/>
    <col min="3045" max="3048" width="57" style="1" customWidth="1"/>
    <col min="3049" max="3049" width="25.85546875" style="1" bestFit="1" customWidth="1"/>
    <col min="3050" max="3050" width="25.140625" style="1" customWidth="1"/>
    <col min="3051" max="3051" width="33.28515625" style="1" customWidth="1"/>
    <col min="3052" max="3052" width="24.140625" style="1" customWidth="1"/>
    <col min="3053" max="3053" width="27.42578125" style="1" customWidth="1"/>
    <col min="3054" max="3295" width="11.42578125" style="1"/>
    <col min="3296" max="3297" width="9.7109375" style="1" customWidth="1"/>
    <col min="3298" max="3298" width="61" style="1" customWidth="1"/>
    <col min="3299" max="3299" width="18.7109375" style="1" customWidth="1"/>
    <col min="3300" max="3300" width="17.85546875" style="1" customWidth="1"/>
    <col min="3301" max="3304" width="57" style="1" customWidth="1"/>
    <col min="3305" max="3305" width="25.85546875" style="1" bestFit="1" customWidth="1"/>
    <col min="3306" max="3306" width="25.140625" style="1" customWidth="1"/>
    <col min="3307" max="3307" width="33.28515625" style="1" customWidth="1"/>
    <col min="3308" max="3308" width="24.140625" style="1" customWidth="1"/>
    <col min="3309" max="3309" width="27.42578125" style="1" customWidth="1"/>
    <col min="3310" max="3551" width="11.42578125" style="1"/>
    <col min="3552" max="3553" width="9.7109375" style="1" customWidth="1"/>
    <col min="3554" max="3554" width="61" style="1" customWidth="1"/>
    <col min="3555" max="3555" width="18.7109375" style="1" customWidth="1"/>
    <col min="3556" max="3556" width="17.85546875" style="1" customWidth="1"/>
    <col min="3557" max="3560" width="57" style="1" customWidth="1"/>
    <col min="3561" max="3561" width="25.85546875" style="1" bestFit="1" customWidth="1"/>
    <col min="3562" max="3562" width="25.140625" style="1" customWidth="1"/>
    <col min="3563" max="3563" width="33.28515625" style="1" customWidth="1"/>
    <col min="3564" max="3564" width="24.140625" style="1" customWidth="1"/>
    <col min="3565" max="3565" width="27.42578125" style="1" customWidth="1"/>
    <col min="3566" max="3807" width="11.42578125" style="1"/>
    <col min="3808" max="3809" width="9.7109375" style="1" customWidth="1"/>
    <col min="3810" max="3810" width="61" style="1" customWidth="1"/>
    <col min="3811" max="3811" width="18.7109375" style="1" customWidth="1"/>
    <col min="3812" max="3812" width="17.85546875" style="1" customWidth="1"/>
    <col min="3813" max="3816" width="57" style="1" customWidth="1"/>
    <col min="3817" max="3817" width="25.85546875" style="1" bestFit="1" customWidth="1"/>
    <col min="3818" max="3818" width="25.140625" style="1" customWidth="1"/>
    <col min="3819" max="3819" width="33.28515625" style="1" customWidth="1"/>
    <col min="3820" max="3820" width="24.140625" style="1" customWidth="1"/>
    <col min="3821" max="3821" width="27.42578125" style="1" customWidth="1"/>
    <col min="3822" max="4063" width="11.42578125" style="1"/>
    <col min="4064" max="4065" width="9.7109375" style="1" customWidth="1"/>
    <col min="4066" max="4066" width="61" style="1" customWidth="1"/>
    <col min="4067" max="4067" width="18.7109375" style="1" customWidth="1"/>
    <col min="4068" max="4068" width="17.85546875" style="1" customWidth="1"/>
    <col min="4069" max="4072" width="57" style="1" customWidth="1"/>
    <col min="4073" max="4073" width="25.85546875" style="1" bestFit="1" customWidth="1"/>
    <col min="4074" max="4074" width="25.140625" style="1" customWidth="1"/>
    <col min="4075" max="4075" width="33.28515625" style="1" customWidth="1"/>
    <col min="4076" max="4076" width="24.140625" style="1" customWidth="1"/>
    <col min="4077" max="4077" width="27.42578125" style="1" customWidth="1"/>
    <col min="4078" max="4319" width="11.42578125" style="1"/>
    <col min="4320" max="4321" width="9.7109375" style="1" customWidth="1"/>
    <col min="4322" max="4322" width="61" style="1" customWidth="1"/>
    <col min="4323" max="4323" width="18.7109375" style="1" customWidth="1"/>
    <col min="4324" max="4324" width="17.85546875" style="1" customWidth="1"/>
    <col min="4325" max="4328" width="57" style="1" customWidth="1"/>
    <col min="4329" max="4329" width="25.85546875" style="1" bestFit="1" customWidth="1"/>
    <col min="4330" max="4330" width="25.140625" style="1" customWidth="1"/>
    <col min="4331" max="4331" width="33.28515625" style="1" customWidth="1"/>
    <col min="4332" max="4332" width="24.140625" style="1" customWidth="1"/>
    <col min="4333" max="4333" width="27.42578125" style="1" customWidth="1"/>
    <col min="4334" max="4575" width="11.42578125" style="1"/>
    <col min="4576" max="4577" width="9.7109375" style="1" customWidth="1"/>
    <col min="4578" max="4578" width="61" style="1" customWidth="1"/>
    <col min="4579" max="4579" width="18.7109375" style="1" customWidth="1"/>
    <col min="4580" max="4580" width="17.85546875" style="1" customWidth="1"/>
    <col min="4581" max="4584" width="57" style="1" customWidth="1"/>
    <col min="4585" max="4585" width="25.85546875" style="1" bestFit="1" customWidth="1"/>
    <col min="4586" max="4586" width="25.140625" style="1" customWidth="1"/>
    <col min="4587" max="4587" width="33.28515625" style="1" customWidth="1"/>
    <col min="4588" max="4588" width="24.140625" style="1" customWidth="1"/>
    <col min="4589" max="4589" width="27.42578125" style="1" customWidth="1"/>
    <col min="4590" max="4831" width="11.42578125" style="1"/>
    <col min="4832" max="4833" width="9.7109375" style="1" customWidth="1"/>
    <col min="4834" max="4834" width="61" style="1" customWidth="1"/>
    <col min="4835" max="4835" width="18.7109375" style="1" customWidth="1"/>
    <col min="4836" max="4836" width="17.85546875" style="1" customWidth="1"/>
    <col min="4837" max="4840" width="57" style="1" customWidth="1"/>
    <col min="4841" max="4841" width="25.85546875" style="1" bestFit="1" customWidth="1"/>
    <col min="4842" max="4842" width="25.140625" style="1" customWidth="1"/>
    <col min="4843" max="4843" width="33.28515625" style="1" customWidth="1"/>
    <col min="4844" max="4844" width="24.140625" style="1" customWidth="1"/>
    <col min="4845" max="4845" width="27.42578125" style="1" customWidth="1"/>
    <col min="4846" max="5087" width="11.42578125" style="1"/>
    <col min="5088" max="5089" width="9.7109375" style="1" customWidth="1"/>
    <col min="5090" max="5090" width="61" style="1" customWidth="1"/>
    <col min="5091" max="5091" width="18.7109375" style="1" customWidth="1"/>
    <col min="5092" max="5092" width="17.85546875" style="1" customWidth="1"/>
    <col min="5093" max="5096" width="57" style="1" customWidth="1"/>
    <col min="5097" max="5097" width="25.85546875" style="1" bestFit="1" customWidth="1"/>
    <col min="5098" max="5098" width="25.140625" style="1" customWidth="1"/>
    <col min="5099" max="5099" width="33.28515625" style="1" customWidth="1"/>
    <col min="5100" max="5100" width="24.140625" style="1" customWidth="1"/>
    <col min="5101" max="5101" width="27.42578125" style="1" customWidth="1"/>
    <col min="5102" max="5343" width="11.42578125" style="1"/>
    <col min="5344" max="5345" width="9.7109375" style="1" customWidth="1"/>
    <col min="5346" max="5346" width="61" style="1" customWidth="1"/>
    <col min="5347" max="5347" width="18.7109375" style="1" customWidth="1"/>
    <col min="5348" max="5348" width="17.85546875" style="1" customWidth="1"/>
    <col min="5349" max="5352" width="57" style="1" customWidth="1"/>
    <col min="5353" max="5353" width="25.85546875" style="1" bestFit="1" customWidth="1"/>
    <col min="5354" max="5354" width="25.140625" style="1" customWidth="1"/>
    <col min="5355" max="5355" width="33.28515625" style="1" customWidth="1"/>
    <col min="5356" max="5356" width="24.140625" style="1" customWidth="1"/>
    <col min="5357" max="5357" width="27.42578125" style="1" customWidth="1"/>
    <col min="5358" max="5599" width="11.42578125" style="1"/>
    <col min="5600" max="5601" width="9.7109375" style="1" customWidth="1"/>
    <col min="5602" max="5602" width="61" style="1" customWidth="1"/>
    <col min="5603" max="5603" width="18.7109375" style="1" customWidth="1"/>
    <col min="5604" max="5604" width="17.85546875" style="1" customWidth="1"/>
    <col min="5605" max="5608" width="57" style="1" customWidth="1"/>
    <col min="5609" max="5609" width="25.85546875" style="1" bestFit="1" customWidth="1"/>
    <col min="5610" max="5610" width="25.140625" style="1" customWidth="1"/>
    <col min="5611" max="5611" width="33.28515625" style="1" customWidth="1"/>
    <col min="5612" max="5612" width="24.140625" style="1" customWidth="1"/>
    <col min="5613" max="5613" width="27.42578125" style="1" customWidth="1"/>
    <col min="5614" max="5855" width="11.42578125" style="1"/>
    <col min="5856" max="5857" width="9.7109375" style="1" customWidth="1"/>
    <col min="5858" max="5858" width="61" style="1" customWidth="1"/>
    <col min="5859" max="5859" width="18.7109375" style="1" customWidth="1"/>
    <col min="5860" max="5860" width="17.85546875" style="1" customWidth="1"/>
    <col min="5861" max="5864" width="57" style="1" customWidth="1"/>
    <col min="5865" max="5865" width="25.85546875" style="1" bestFit="1" customWidth="1"/>
    <col min="5866" max="5866" width="25.140625" style="1" customWidth="1"/>
    <col min="5867" max="5867" width="33.28515625" style="1" customWidth="1"/>
    <col min="5868" max="5868" width="24.140625" style="1" customWidth="1"/>
    <col min="5869" max="5869" width="27.42578125" style="1" customWidth="1"/>
    <col min="5870" max="6111" width="11.42578125" style="1"/>
    <col min="6112" max="6113" width="9.7109375" style="1" customWidth="1"/>
    <col min="6114" max="6114" width="61" style="1" customWidth="1"/>
    <col min="6115" max="6115" width="18.7109375" style="1" customWidth="1"/>
    <col min="6116" max="6116" width="17.85546875" style="1" customWidth="1"/>
    <col min="6117" max="6120" width="57" style="1" customWidth="1"/>
    <col min="6121" max="6121" width="25.85546875" style="1" bestFit="1" customWidth="1"/>
    <col min="6122" max="6122" width="25.140625" style="1" customWidth="1"/>
    <col min="6123" max="6123" width="33.28515625" style="1" customWidth="1"/>
    <col min="6124" max="6124" width="24.140625" style="1" customWidth="1"/>
    <col min="6125" max="6125" width="27.42578125" style="1" customWidth="1"/>
    <col min="6126" max="6367" width="11.42578125" style="1"/>
    <col min="6368" max="6369" width="9.7109375" style="1" customWidth="1"/>
    <col min="6370" max="6370" width="61" style="1" customWidth="1"/>
    <col min="6371" max="6371" width="18.7109375" style="1" customWidth="1"/>
    <col min="6372" max="6372" width="17.85546875" style="1" customWidth="1"/>
    <col min="6373" max="6376" width="57" style="1" customWidth="1"/>
    <col min="6377" max="6377" width="25.85546875" style="1" bestFit="1" customWidth="1"/>
    <col min="6378" max="6378" width="25.140625" style="1" customWidth="1"/>
    <col min="6379" max="6379" width="33.28515625" style="1" customWidth="1"/>
    <col min="6380" max="6380" width="24.140625" style="1" customWidth="1"/>
    <col min="6381" max="6381" width="27.42578125" style="1" customWidth="1"/>
    <col min="6382" max="6623" width="11.42578125" style="1"/>
    <col min="6624" max="6625" width="9.7109375" style="1" customWidth="1"/>
    <col min="6626" max="6626" width="61" style="1" customWidth="1"/>
    <col min="6627" max="6627" width="18.7109375" style="1" customWidth="1"/>
    <col min="6628" max="6628" width="17.85546875" style="1" customWidth="1"/>
    <col min="6629" max="6632" width="57" style="1" customWidth="1"/>
    <col min="6633" max="6633" width="25.85546875" style="1" bestFit="1" customWidth="1"/>
    <col min="6634" max="6634" width="25.140625" style="1" customWidth="1"/>
    <col min="6635" max="6635" width="33.28515625" style="1" customWidth="1"/>
    <col min="6636" max="6636" width="24.140625" style="1" customWidth="1"/>
    <col min="6637" max="6637" width="27.42578125" style="1" customWidth="1"/>
    <col min="6638" max="6879" width="11.42578125" style="1"/>
    <col min="6880" max="6881" width="9.7109375" style="1" customWidth="1"/>
    <col min="6882" max="6882" width="61" style="1" customWidth="1"/>
    <col min="6883" max="6883" width="18.7109375" style="1" customWidth="1"/>
    <col min="6884" max="6884" width="17.85546875" style="1" customWidth="1"/>
    <col min="6885" max="6888" width="57" style="1" customWidth="1"/>
    <col min="6889" max="6889" width="25.85546875" style="1" bestFit="1" customWidth="1"/>
    <col min="6890" max="6890" width="25.140625" style="1" customWidth="1"/>
    <col min="6891" max="6891" width="33.28515625" style="1" customWidth="1"/>
    <col min="6892" max="6892" width="24.140625" style="1" customWidth="1"/>
    <col min="6893" max="6893" width="27.42578125" style="1" customWidth="1"/>
    <col min="6894" max="7135" width="11.42578125" style="1"/>
    <col min="7136" max="7137" width="9.7109375" style="1" customWidth="1"/>
    <col min="7138" max="7138" width="61" style="1" customWidth="1"/>
    <col min="7139" max="7139" width="18.7109375" style="1" customWidth="1"/>
    <col min="7140" max="7140" width="17.85546875" style="1" customWidth="1"/>
    <col min="7141" max="7144" width="57" style="1" customWidth="1"/>
    <col min="7145" max="7145" width="25.85546875" style="1" bestFit="1" customWidth="1"/>
    <col min="7146" max="7146" width="25.140625" style="1" customWidth="1"/>
    <col min="7147" max="7147" width="33.28515625" style="1" customWidth="1"/>
    <col min="7148" max="7148" width="24.140625" style="1" customWidth="1"/>
    <col min="7149" max="7149" width="27.42578125" style="1" customWidth="1"/>
    <col min="7150" max="7391" width="11.42578125" style="1"/>
    <col min="7392" max="7393" width="9.7109375" style="1" customWidth="1"/>
    <col min="7394" max="7394" width="61" style="1" customWidth="1"/>
    <col min="7395" max="7395" width="18.7109375" style="1" customWidth="1"/>
    <col min="7396" max="7396" width="17.85546875" style="1" customWidth="1"/>
    <col min="7397" max="7400" width="57" style="1" customWidth="1"/>
    <col min="7401" max="7401" width="25.85546875" style="1" bestFit="1" customWidth="1"/>
    <col min="7402" max="7402" width="25.140625" style="1" customWidth="1"/>
    <col min="7403" max="7403" width="33.28515625" style="1" customWidth="1"/>
    <col min="7404" max="7404" width="24.140625" style="1" customWidth="1"/>
    <col min="7405" max="7405" width="27.42578125" style="1" customWidth="1"/>
    <col min="7406" max="7647" width="11.42578125" style="1"/>
    <col min="7648" max="7649" width="9.7109375" style="1" customWidth="1"/>
    <col min="7650" max="7650" width="61" style="1" customWidth="1"/>
    <col min="7651" max="7651" width="18.7109375" style="1" customWidth="1"/>
    <col min="7652" max="7652" width="17.85546875" style="1" customWidth="1"/>
    <col min="7653" max="7656" width="57" style="1" customWidth="1"/>
    <col min="7657" max="7657" width="25.85546875" style="1" bestFit="1" customWidth="1"/>
    <col min="7658" max="7658" width="25.140625" style="1" customWidth="1"/>
    <col min="7659" max="7659" width="33.28515625" style="1" customWidth="1"/>
    <col min="7660" max="7660" width="24.140625" style="1" customWidth="1"/>
    <col min="7661" max="7661" width="27.42578125" style="1" customWidth="1"/>
    <col min="7662" max="7903" width="11.42578125" style="1"/>
    <col min="7904" max="7905" width="9.7109375" style="1" customWidth="1"/>
    <col min="7906" max="7906" width="61" style="1" customWidth="1"/>
    <col min="7907" max="7907" width="18.7109375" style="1" customWidth="1"/>
    <col min="7908" max="7908" width="17.85546875" style="1" customWidth="1"/>
    <col min="7909" max="7912" width="57" style="1" customWidth="1"/>
    <col min="7913" max="7913" width="25.85546875" style="1" bestFit="1" customWidth="1"/>
    <col min="7914" max="7914" width="25.140625" style="1" customWidth="1"/>
    <col min="7915" max="7915" width="33.28515625" style="1" customWidth="1"/>
    <col min="7916" max="7916" width="24.140625" style="1" customWidth="1"/>
    <col min="7917" max="7917" width="27.42578125" style="1" customWidth="1"/>
    <col min="7918" max="8159" width="11.42578125" style="1"/>
    <col min="8160" max="8161" width="9.7109375" style="1" customWidth="1"/>
    <col min="8162" max="8162" width="61" style="1" customWidth="1"/>
    <col min="8163" max="8163" width="18.7109375" style="1" customWidth="1"/>
    <col min="8164" max="8164" width="17.85546875" style="1" customWidth="1"/>
    <col min="8165" max="8168" width="57" style="1" customWidth="1"/>
    <col min="8169" max="8169" width="25.85546875" style="1" bestFit="1" customWidth="1"/>
    <col min="8170" max="8170" width="25.140625" style="1" customWidth="1"/>
    <col min="8171" max="8171" width="33.28515625" style="1" customWidth="1"/>
    <col min="8172" max="8172" width="24.140625" style="1" customWidth="1"/>
    <col min="8173" max="8173" width="27.42578125" style="1" customWidth="1"/>
    <col min="8174" max="8415" width="11.42578125" style="1"/>
    <col min="8416" max="8417" width="9.7109375" style="1" customWidth="1"/>
    <col min="8418" max="8418" width="61" style="1" customWidth="1"/>
    <col min="8419" max="8419" width="18.7109375" style="1" customWidth="1"/>
    <col min="8420" max="8420" width="17.85546875" style="1" customWidth="1"/>
    <col min="8421" max="8424" width="57" style="1" customWidth="1"/>
    <col min="8425" max="8425" width="25.85546875" style="1" bestFit="1" customWidth="1"/>
    <col min="8426" max="8426" width="25.140625" style="1" customWidth="1"/>
    <col min="8427" max="8427" width="33.28515625" style="1" customWidth="1"/>
    <col min="8428" max="8428" width="24.140625" style="1" customWidth="1"/>
    <col min="8429" max="8429" width="27.42578125" style="1" customWidth="1"/>
    <col min="8430" max="8671" width="11.42578125" style="1"/>
    <col min="8672" max="8673" width="9.7109375" style="1" customWidth="1"/>
    <col min="8674" max="8674" width="61" style="1" customWidth="1"/>
    <col min="8675" max="8675" width="18.7109375" style="1" customWidth="1"/>
    <col min="8676" max="8676" width="17.85546875" style="1" customWidth="1"/>
    <col min="8677" max="8680" width="57" style="1" customWidth="1"/>
    <col min="8681" max="8681" width="25.85546875" style="1" bestFit="1" customWidth="1"/>
    <col min="8682" max="8682" width="25.140625" style="1" customWidth="1"/>
    <col min="8683" max="8683" width="33.28515625" style="1" customWidth="1"/>
    <col min="8684" max="8684" width="24.140625" style="1" customWidth="1"/>
    <col min="8685" max="8685" width="27.42578125" style="1" customWidth="1"/>
    <col min="8686" max="8927" width="11.42578125" style="1"/>
    <col min="8928" max="8929" width="9.7109375" style="1" customWidth="1"/>
    <col min="8930" max="8930" width="61" style="1" customWidth="1"/>
    <col min="8931" max="8931" width="18.7109375" style="1" customWidth="1"/>
    <col min="8932" max="8932" width="17.85546875" style="1" customWidth="1"/>
    <col min="8933" max="8936" width="57" style="1" customWidth="1"/>
    <col min="8937" max="8937" width="25.85546875" style="1" bestFit="1" customWidth="1"/>
    <col min="8938" max="8938" width="25.140625" style="1" customWidth="1"/>
    <col min="8939" max="8939" width="33.28515625" style="1" customWidth="1"/>
    <col min="8940" max="8940" width="24.140625" style="1" customWidth="1"/>
    <col min="8941" max="8941" width="27.42578125" style="1" customWidth="1"/>
    <col min="8942" max="9183" width="11.42578125" style="1"/>
    <col min="9184" max="9185" width="9.7109375" style="1" customWidth="1"/>
    <col min="9186" max="9186" width="61" style="1" customWidth="1"/>
    <col min="9187" max="9187" width="18.7109375" style="1" customWidth="1"/>
    <col min="9188" max="9188" width="17.85546875" style="1" customWidth="1"/>
    <col min="9189" max="9192" width="57" style="1" customWidth="1"/>
    <col min="9193" max="9193" width="25.85546875" style="1" bestFit="1" customWidth="1"/>
    <col min="9194" max="9194" width="25.140625" style="1" customWidth="1"/>
    <col min="9195" max="9195" width="33.28515625" style="1" customWidth="1"/>
    <col min="9196" max="9196" width="24.140625" style="1" customWidth="1"/>
    <col min="9197" max="9197" width="27.42578125" style="1" customWidth="1"/>
    <col min="9198" max="9439" width="11.42578125" style="1"/>
    <col min="9440" max="9441" width="9.7109375" style="1" customWidth="1"/>
    <col min="9442" max="9442" width="61" style="1" customWidth="1"/>
    <col min="9443" max="9443" width="18.7109375" style="1" customWidth="1"/>
    <col min="9444" max="9444" width="17.85546875" style="1" customWidth="1"/>
    <col min="9445" max="9448" width="57" style="1" customWidth="1"/>
    <col min="9449" max="9449" width="25.85546875" style="1" bestFit="1" customWidth="1"/>
    <col min="9450" max="9450" width="25.140625" style="1" customWidth="1"/>
    <col min="9451" max="9451" width="33.28515625" style="1" customWidth="1"/>
    <col min="9452" max="9452" width="24.140625" style="1" customWidth="1"/>
    <col min="9453" max="9453" width="27.42578125" style="1" customWidth="1"/>
    <col min="9454" max="9695" width="11.42578125" style="1"/>
    <col min="9696" max="9697" width="9.7109375" style="1" customWidth="1"/>
    <col min="9698" max="9698" width="61" style="1" customWidth="1"/>
    <col min="9699" max="9699" width="18.7109375" style="1" customWidth="1"/>
    <col min="9700" max="9700" width="17.85546875" style="1" customWidth="1"/>
    <col min="9701" max="9704" width="57" style="1" customWidth="1"/>
    <col min="9705" max="9705" width="25.85546875" style="1" bestFit="1" customWidth="1"/>
    <col min="9706" max="9706" width="25.140625" style="1" customWidth="1"/>
    <col min="9707" max="9707" width="33.28515625" style="1" customWidth="1"/>
    <col min="9708" max="9708" width="24.140625" style="1" customWidth="1"/>
    <col min="9709" max="9709" width="27.42578125" style="1" customWidth="1"/>
    <col min="9710" max="9951" width="11.42578125" style="1"/>
    <col min="9952" max="9953" width="9.7109375" style="1" customWidth="1"/>
    <col min="9954" max="9954" width="61" style="1" customWidth="1"/>
    <col min="9955" max="9955" width="18.7109375" style="1" customWidth="1"/>
    <col min="9956" max="9956" width="17.85546875" style="1" customWidth="1"/>
    <col min="9957" max="9960" width="57" style="1" customWidth="1"/>
    <col min="9961" max="9961" width="25.85546875" style="1" bestFit="1" customWidth="1"/>
    <col min="9962" max="9962" width="25.140625" style="1" customWidth="1"/>
    <col min="9963" max="9963" width="33.28515625" style="1" customWidth="1"/>
    <col min="9964" max="9964" width="24.140625" style="1" customWidth="1"/>
    <col min="9965" max="9965" width="27.42578125" style="1" customWidth="1"/>
    <col min="9966" max="10207" width="11.42578125" style="1"/>
    <col min="10208" max="10209" width="9.7109375" style="1" customWidth="1"/>
    <col min="10210" max="10210" width="61" style="1" customWidth="1"/>
    <col min="10211" max="10211" width="18.7109375" style="1" customWidth="1"/>
    <col min="10212" max="10212" width="17.85546875" style="1" customWidth="1"/>
    <col min="10213" max="10216" width="57" style="1" customWidth="1"/>
    <col min="10217" max="10217" width="25.85546875" style="1" bestFit="1" customWidth="1"/>
    <col min="10218" max="10218" width="25.140625" style="1" customWidth="1"/>
    <col min="10219" max="10219" width="33.28515625" style="1" customWidth="1"/>
    <col min="10220" max="10220" width="24.140625" style="1" customWidth="1"/>
    <col min="10221" max="10221" width="27.42578125" style="1" customWidth="1"/>
    <col min="10222" max="10463" width="11.42578125" style="1"/>
    <col min="10464" max="10465" width="9.7109375" style="1" customWidth="1"/>
    <col min="10466" max="10466" width="61" style="1" customWidth="1"/>
    <col min="10467" max="10467" width="18.7109375" style="1" customWidth="1"/>
    <col min="10468" max="10468" width="17.85546875" style="1" customWidth="1"/>
    <col min="10469" max="10472" width="57" style="1" customWidth="1"/>
    <col min="10473" max="10473" width="25.85546875" style="1" bestFit="1" customWidth="1"/>
    <col min="10474" max="10474" width="25.140625" style="1" customWidth="1"/>
    <col min="10475" max="10475" width="33.28515625" style="1" customWidth="1"/>
    <col min="10476" max="10476" width="24.140625" style="1" customWidth="1"/>
    <col min="10477" max="10477" width="27.42578125" style="1" customWidth="1"/>
    <col min="10478" max="10719" width="11.42578125" style="1"/>
    <col min="10720" max="10721" width="9.7109375" style="1" customWidth="1"/>
    <col min="10722" max="10722" width="61" style="1" customWidth="1"/>
    <col min="10723" max="10723" width="18.7109375" style="1" customWidth="1"/>
    <col min="10724" max="10724" width="17.85546875" style="1" customWidth="1"/>
    <col min="10725" max="10728" width="57" style="1" customWidth="1"/>
    <col min="10729" max="10729" width="25.85546875" style="1" bestFit="1" customWidth="1"/>
    <col min="10730" max="10730" width="25.140625" style="1" customWidth="1"/>
    <col min="10731" max="10731" width="33.28515625" style="1" customWidth="1"/>
    <col min="10732" max="10732" width="24.140625" style="1" customWidth="1"/>
    <col min="10733" max="10733" width="27.42578125" style="1" customWidth="1"/>
    <col min="10734" max="10975" width="11.42578125" style="1"/>
    <col min="10976" max="10977" width="9.7109375" style="1" customWidth="1"/>
    <col min="10978" max="10978" width="61" style="1" customWidth="1"/>
    <col min="10979" max="10979" width="18.7109375" style="1" customWidth="1"/>
    <col min="10980" max="10980" width="17.85546875" style="1" customWidth="1"/>
    <col min="10981" max="10984" width="57" style="1" customWidth="1"/>
    <col min="10985" max="10985" width="25.85546875" style="1" bestFit="1" customWidth="1"/>
    <col min="10986" max="10986" width="25.140625" style="1" customWidth="1"/>
    <col min="10987" max="10987" width="33.28515625" style="1" customWidth="1"/>
    <col min="10988" max="10988" width="24.140625" style="1" customWidth="1"/>
    <col min="10989" max="10989" width="27.42578125" style="1" customWidth="1"/>
    <col min="10990" max="11231" width="11.42578125" style="1"/>
    <col min="11232" max="11233" width="9.7109375" style="1" customWidth="1"/>
    <col min="11234" max="11234" width="61" style="1" customWidth="1"/>
    <col min="11235" max="11235" width="18.7109375" style="1" customWidth="1"/>
    <col min="11236" max="11236" width="17.85546875" style="1" customWidth="1"/>
    <col min="11237" max="11240" width="57" style="1" customWidth="1"/>
    <col min="11241" max="11241" width="25.85546875" style="1" bestFit="1" customWidth="1"/>
    <col min="11242" max="11242" width="25.140625" style="1" customWidth="1"/>
    <col min="11243" max="11243" width="33.28515625" style="1" customWidth="1"/>
    <col min="11244" max="11244" width="24.140625" style="1" customWidth="1"/>
    <col min="11245" max="11245" width="27.42578125" style="1" customWidth="1"/>
    <col min="11246" max="11487" width="11.42578125" style="1"/>
    <col min="11488" max="11489" width="9.7109375" style="1" customWidth="1"/>
    <col min="11490" max="11490" width="61" style="1" customWidth="1"/>
    <col min="11491" max="11491" width="18.7109375" style="1" customWidth="1"/>
    <col min="11492" max="11492" width="17.85546875" style="1" customWidth="1"/>
    <col min="11493" max="11496" width="57" style="1" customWidth="1"/>
    <col min="11497" max="11497" width="25.85546875" style="1" bestFit="1" customWidth="1"/>
    <col min="11498" max="11498" width="25.140625" style="1" customWidth="1"/>
    <col min="11499" max="11499" width="33.28515625" style="1" customWidth="1"/>
    <col min="11500" max="11500" width="24.140625" style="1" customWidth="1"/>
    <col min="11501" max="11501" width="27.42578125" style="1" customWidth="1"/>
    <col min="11502" max="11743" width="11.42578125" style="1"/>
    <col min="11744" max="11745" width="9.7109375" style="1" customWidth="1"/>
    <col min="11746" max="11746" width="61" style="1" customWidth="1"/>
    <col min="11747" max="11747" width="18.7109375" style="1" customWidth="1"/>
    <col min="11748" max="11748" width="17.85546875" style="1" customWidth="1"/>
    <col min="11749" max="11752" width="57" style="1" customWidth="1"/>
    <col min="11753" max="11753" width="25.85546875" style="1" bestFit="1" customWidth="1"/>
    <col min="11754" max="11754" width="25.140625" style="1" customWidth="1"/>
    <col min="11755" max="11755" width="33.28515625" style="1" customWidth="1"/>
    <col min="11756" max="11756" width="24.140625" style="1" customWidth="1"/>
    <col min="11757" max="11757" width="27.42578125" style="1" customWidth="1"/>
    <col min="11758" max="11999" width="11.42578125" style="1"/>
    <col min="12000" max="12001" width="9.7109375" style="1" customWidth="1"/>
    <col min="12002" max="12002" width="61" style="1" customWidth="1"/>
    <col min="12003" max="12003" width="18.7109375" style="1" customWidth="1"/>
    <col min="12004" max="12004" width="17.85546875" style="1" customWidth="1"/>
    <col min="12005" max="12008" width="57" style="1" customWidth="1"/>
    <col min="12009" max="12009" width="25.85546875" style="1" bestFit="1" customWidth="1"/>
    <col min="12010" max="12010" width="25.140625" style="1" customWidth="1"/>
    <col min="12011" max="12011" width="33.28515625" style="1" customWidth="1"/>
    <col min="12012" max="12012" width="24.140625" style="1" customWidth="1"/>
    <col min="12013" max="12013" width="27.42578125" style="1" customWidth="1"/>
    <col min="12014" max="12255" width="11.42578125" style="1"/>
    <col min="12256" max="12257" width="9.7109375" style="1" customWidth="1"/>
    <col min="12258" max="12258" width="61" style="1" customWidth="1"/>
    <col min="12259" max="12259" width="18.7109375" style="1" customWidth="1"/>
    <col min="12260" max="12260" width="17.85546875" style="1" customWidth="1"/>
    <col min="12261" max="12264" width="57" style="1" customWidth="1"/>
    <col min="12265" max="12265" width="25.85546875" style="1" bestFit="1" customWidth="1"/>
    <col min="12266" max="12266" width="25.140625" style="1" customWidth="1"/>
    <col min="12267" max="12267" width="33.28515625" style="1" customWidth="1"/>
    <col min="12268" max="12268" width="24.140625" style="1" customWidth="1"/>
    <col min="12269" max="12269" width="27.42578125" style="1" customWidth="1"/>
    <col min="12270" max="12511" width="11.42578125" style="1"/>
    <col min="12512" max="12513" width="9.7109375" style="1" customWidth="1"/>
    <col min="12514" max="12514" width="61" style="1" customWidth="1"/>
    <col min="12515" max="12515" width="18.7109375" style="1" customWidth="1"/>
    <col min="12516" max="12516" width="17.85546875" style="1" customWidth="1"/>
    <col min="12517" max="12520" width="57" style="1" customWidth="1"/>
    <col min="12521" max="12521" width="25.85546875" style="1" bestFit="1" customWidth="1"/>
    <col min="12522" max="12522" width="25.140625" style="1" customWidth="1"/>
    <col min="12523" max="12523" width="33.28515625" style="1" customWidth="1"/>
    <col min="12524" max="12524" width="24.140625" style="1" customWidth="1"/>
    <col min="12525" max="12525" width="27.42578125" style="1" customWidth="1"/>
    <col min="12526" max="12767" width="11.42578125" style="1"/>
    <col min="12768" max="12769" width="9.7109375" style="1" customWidth="1"/>
    <col min="12770" max="12770" width="61" style="1" customWidth="1"/>
    <col min="12771" max="12771" width="18.7109375" style="1" customWidth="1"/>
    <col min="12772" max="12772" width="17.85546875" style="1" customWidth="1"/>
    <col min="12773" max="12776" width="57" style="1" customWidth="1"/>
    <col min="12777" max="12777" width="25.85546875" style="1" bestFit="1" customWidth="1"/>
    <col min="12778" max="12778" width="25.140625" style="1" customWidth="1"/>
    <col min="12779" max="12779" width="33.28515625" style="1" customWidth="1"/>
    <col min="12780" max="12780" width="24.140625" style="1" customWidth="1"/>
    <col min="12781" max="12781" width="27.42578125" style="1" customWidth="1"/>
    <col min="12782" max="13023" width="11.42578125" style="1"/>
    <col min="13024" max="13025" width="9.7109375" style="1" customWidth="1"/>
    <col min="13026" max="13026" width="61" style="1" customWidth="1"/>
    <col min="13027" max="13027" width="18.7109375" style="1" customWidth="1"/>
    <col min="13028" max="13028" width="17.85546875" style="1" customWidth="1"/>
    <col min="13029" max="13032" width="57" style="1" customWidth="1"/>
    <col min="13033" max="13033" width="25.85546875" style="1" bestFit="1" customWidth="1"/>
    <col min="13034" max="13034" width="25.140625" style="1" customWidth="1"/>
    <col min="13035" max="13035" width="33.28515625" style="1" customWidth="1"/>
    <col min="13036" max="13036" width="24.140625" style="1" customWidth="1"/>
    <col min="13037" max="13037" width="27.42578125" style="1" customWidth="1"/>
    <col min="13038" max="13279" width="11.42578125" style="1"/>
    <col min="13280" max="13281" width="9.7109375" style="1" customWidth="1"/>
    <col min="13282" max="13282" width="61" style="1" customWidth="1"/>
    <col min="13283" max="13283" width="18.7109375" style="1" customWidth="1"/>
    <col min="13284" max="13284" width="17.85546875" style="1" customWidth="1"/>
    <col min="13285" max="13288" width="57" style="1" customWidth="1"/>
    <col min="13289" max="13289" width="25.85546875" style="1" bestFit="1" customWidth="1"/>
    <col min="13290" max="13290" width="25.140625" style="1" customWidth="1"/>
    <col min="13291" max="13291" width="33.28515625" style="1" customWidth="1"/>
    <col min="13292" max="13292" width="24.140625" style="1" customWidth="1"/>
    <col min="13293" max="13293" width="27.42578125" style="1" customWidth="1"/>
    <col min="13294" max="13535" width="11.42578125" style="1"/>
    <col min="13536" max="13537" width="9.7109375" style="1" customWidth="1"/>
    <col min="13538" max="13538" width="61" style="1" customWidth="1"/>
    <col min="13539" max="13539" width="18.7109375" style="1" customWidth="1"/>
    <col min="13540" max="13540" width="17.85546875" style="1" customWidth="1"/>
    <col min="13541" max="13544" width="57" style="1" customWidth="1"/>
    <col min="13545" max="13545" width="25.85546875" style="1" bestFit="1" customWidth="1"/>
    <col min="13546" max="13546" width="25.140625" style="1" customWidth="1"/>
    <col min="13547" max="13547" width="33.28515625" style="1" customWidth="1"/>
    <col min="13548" max="13548" width="24.140625" style="1" customWidth="1"/>
    <col min="13549" max="13549" width="27.42578125" style="1" customWidth="1"/>
    <col min="13550" max="13791" width="11.42578125" style="1"/>
    <col min="13792" max="13793" width="9.7109375" style="1" customWidth="1"/>
    <col min="13794" max="13794" width="61" style="1" customWidth="1"/>
    <col min="13795" max="13795" width="18.7109375" style="1" customWidth="1"/>
    <col min="13796" max="13796" width="17.85546875" style="1" customWidth="1"/>
    <col min="13797" max="13800" width="57" style="1" customWidth="1"/>
    <col min="13801" max="13801" width="25.85546875" style="1" bestFit="1" customWidth="1"/>
    <col min="13802" max="13802" width="25.140625" style="1" customWidth="1"/>
    <col min="13803" max="13803" width="33.28515625" style="1" customWidth="1"/>
    <col min="13804" max="13804" width="24.140625" style="1" customWidth="1"/>
    <col min="13805" max="13805" width="27.42578125" style="1" customWidth="1"/>
    <col min="13806" max="14047" width="11.42578125" style="1"/>
    <col min="14048" max="14049" width="9.7109375" style="1" customWidth="1"/>
    <col min="14050" max="14050" width="61" style="1" customWidth="1"/>
    <col min="14051" max="14051" width="18.7109375" style="1" customWidth="1"/>
    <col min="14052" max="14052" width="17.85546875" style="1" customWidth="1"/>
    <col min="14053" max="14056" width="57" style="1" customWidth="1"/>
    <col min="14057" max="14057" width="25.85546875" style="1" bestFit="1" customWidth="1"/>
    <col min="14058" max="14058" width="25.140625" style="1" customWidth="1"/>
    <col min="14059" max="14059" width="33.28515625" style="1" customWidth="1"/>
    <col min="14060" max="14060" width="24.140625" style="1" customWidth="1"/>
    <col min="14061" max="14061" width="27.42578125" style="1" customWidth="1"/>
    <col min="14062" max="14303" width="11.42578125" style="1"/>
    <col min="14304" max="14305" width="9.7109375" style="1" customWidth="1"/>
    <col min="14306" max="14306" width="61" style="1" customWidth="1"/>
    <col min="14307" max="14307" width="18.7109375" style="1" customWidth="1"/>
    <col min="14308" max="14308" width="17.85546875" style="1" customWidth="1"/>
    <col min="14309" max="14312" width="57" style="1" customWidth="1"/>
    <col min="14313" max="14313" width="25.85546875" style="1" bestFit="1" customWidth="1"/>
    <col min="14314" max="14314" width="25.140625" style="1" customWidth="1"/>
    <col min="14315" max="14315" width="33.28515625" style="1" customWidth="1"/>
    <col min="14316" max="14316" width="24.140625" style="1" customWidth="1"/>
    <col min="14317" max="14317" width="27.42578125" style="1" customWidth="1"/>
    <col min="14318" max="14559" width="11.42578125" style="1"/>
    <col min="14560" max="14561" width="9.7109375" style="1" customWidth="1"/>
    <col min="14562" max="14562" width="61" style="1" customWidth="1"/>
    <col min="14563" max="14563" width="18.7109375" style="1" customWidth="1"/>
    <col min="14564" max="14564" width="17.85546875" style="1" customWidth="1"/>
    <col min="14565" max="14568" width="57" style="1" customWidth="1"/>
    <col min="14569" max="14569" width="25.85546875" style="1" bestFit="1" customWidth="1"/>
    <col min="14570" max="14570" width="25.140625" style="1" customWidth="1"/>
    <col min="14571" max="14571" width="33.28515625" style="1" customWidth="1"/>
    <col min="14572" max="14572" width="24.140625" style="1" customWidth="1"/>
    <col min="14573" max="14573" width="27.42578125" style="1" customWidth="1"/>
    <col min="14574" max="14815" width="11.42578125" style="1"/>
    <col min="14816" max="14817" width="9.7109375" style="1" customWidth="1"/>
    <col min="14818" max="14818" width="61" style="1" customWidth="1"/>
    <col min="14819" max="14819" width="18.7109375" style="1" customWidth="1"/>
    <col min="14820" max="14820" width="17.85546875" style="1" customWidth="1"/>
    <col min="14821" max="14824" width="57" style="1" customWidth="1"/>
    <col min="14825" max="14825" width="25.85546875" style="1" bestFit="1" customWidth="1"/>
    <col min="14826" max="14826" width="25.140625" style="1" customWidth="1"/>
    <col min="14827" max="14827" width="33.28515625" style="1" customWidth="1"/>
    <col min="14828" max="14828" width="24.140625" style="1" customWidth="1"/>
    <col min="14829" max="14829" width="27.42578125" style="1" customWidth="1"/>
    <col min="14830" max="15071" width="11.42578125" style="1"/>
    <col min="15072" max="15073" width="9.7109375" style="1" customWidth="1"/>
    <col min="15074" max="15074" width="61" style="1" customWidth="1"/>
    <col min="15075" max="15075" width="18.7109375" style="1" customWidth="1"/>
    <col min="15076" max="15076" width="17.85546875" style="1" customWidth="1"/>
    <col min="15077" max="15080" width="57" style="1" customWidth="1"/>
    <col min="15081" max="15081" width="25.85546875" style="1" bestFit="1" customWidth="1"/>
    <col min="15082" max="15082" width="25.140625" style="1" customWidth="1"/>
    <col min="15083" max="15083" width="33.28515625" style="1" customWidth="1"/>
    <col min="15084" max="15084" width="24.140625" style="1" customWidth="1"/>
    <col min="15085" max="15085" width="27.42578125" style="1" customWidth="1"/>
    <col min="15086" max="15327" width="11.42578125" style="1"/>
    <col min="15328" max="15329" width="9.7109375" style="1" customWidth="1"/>
    <col min="15330" max="15330" width="61" style="1" customWidth="1"/>
    <col min="15331" max="15331" width="18.7109375" style="1" customWidth="1"/>
    <col min="15332" max="15332" width="17.85546875" style="1" customWidth="1"/>
    <col min="15333" max="15336" width="57" style="1" customWidth="1"/>
    <col min="15337" max="15337" width="25.85546875" style="1" bestFit="1" customWidth="1"/>
    <col min="15338" max="15338" width="25.140625" style="1" customWidth="1"/>
    <col min="15339" max="15339" width="33.28515625" style="1" customWidth="1"/>
    <col min="15340" max="15340" width="24.140625" style="1" customWidth="1"/>
    <col min="15341" max="15341" width="27.42578125" style="1" customWidth="1"/>
    <col min="15342" max="15583" width="11.42578125" style="1"/>
    <col min="15584" max="15585" width="9.7109375" style="1" customWidth="1"/>
    <col min="15586" max="15586" width="61" style="1" customWidth="1"/>
    <col min="15587" max="15587" width="18.7109375" style="1" customWidth="1"/>
    <col min="15588" max="15588" width="17.85546875" style="1" customWidth="1"/>
    <col min="15589" max="15592" width="57" style="1" customWidth="1"/>
    <col min="15593" max="15593" width="25.85546875" style="1" bestFit="1" customWidth="1"/>
    <col min="15594" max="15594" width="25.140625" style="1" customWidth="1"/>
    <col min="15595" max="15595" width="33.28515625" style="1" customWidth="1"/>
    <col min="15596" max="15596" width="24.140625" style="1" customWidth="1"/>
    <col min="15597" max="15597" width="27.42578125" style="1" customWidth="1"/>
    <col min="15598" max="15839" width="11.42578125" style="1"/>
    <col min="15840" max="15841" width="9.7109375" style="1" customWidth="1"/>
    <col min="15842" max="15842" width="61" style="1" customWidth="1"/>
    <col min="15843" max="15843" width="18.7109375" style="1" customWidth="1"/>
    <col min="15844" max="15844" width="17.85546875" style="1" customWidth="1"/>
    <col min="15845" max="15848" width="57" style="1" customWidth="1"/>
    <col min="15849" max="15849" width="25.85546875" style="1" bestFit="1" customWidth="1"/>
    <col min="15850" max="15850" width="25.140625" style="1" customWidth="1"/>
    <col min="15851" max="15851" width="33.28515625" style="1" customWidth="1"/>
    <col min="15852" max="15852" width="24.140625" style="1" customWidth="1"/>
    <col min="15853" max="15853" width="27.42578125" style="1" customWidth="1"/>
    <col min="15854" max="16095" width="11.42578125" style="1"/>
    <col min="16096" max="16097" width="9.7109375" style="1" customWidth="1"/>
    <col min="16098" max="16098" width="61" style="1" customWidth="1"/>
    <col min="16099" max="16099" width="18.7109375" style="1" customWidth="1"/>
    <col min="16100" max="16100" width="17.85546875" style="1" customWidth="1"/>
    <col min="16101" max="16104" width="57" style="1" customWidth="1"/>
    <col min="16105" max="16105" width="25.85546875" style="1" bestFit="1" customWidth="1"/>
    <col min="16106" max="16106" width="25.140625" style="1" customWidth="1"/>
    <col min="16107" max="16107" width="33.28515625" style="1" customWidth="1"/>
    <col min="16108" max="16108" width="24.140625" style="1" customWidth="1"/>
    <col min="16109" max="16109" width="27.42578125" style="1" customWidth="1"/>
    <col min="16110" max="16384" width="11.42578125" style="1"/>
  </cols>
  <sheetData>
    <row r="1" spans="1:18" s="76" customFormat="1" x14ac:dyDescent="0.25">
      <c r="B1" s="117" t="s">
        <v>96</v>
      </c>
      <c r="C1" s="117"/>
      <c r="D1" s="117"/>
      <c r="E1" s="117"/>
      <c r="F1" s="117"/>
      <c r="G1" s="117"/>
      <c r="H1" s="117"/>
      <c r="I1" s="117"/>
      <c r="J1" s="117"/>
      <c r="K1" s="117"/>
      <c r="L1" s="117"/>
      <c r="M1" s="77"/>
      <c r="N1" s="14"/>
      <c r="O1" s="15" t="s">
        <v>0</v>
      </c>
      <c r="P1" s="15" t="s">
        <v>1</v>
      </c>
      <c r="Q1" s="15" t="s">
        <v>2</v>
      </c>
    </row>
    <row r="2" spans="1:18" s="76" customFormat="1" x14ac:dyDescent="0.25">
      <c r="B2" s="117" t="s">
        <v>97</v>
      </c>
      <c r="C2" s="117"/>
      <c r="D2" s="117"/>
      <c r="E2" s="117"/>
      <c r="F2" s="117"/>
      <c r="G2" s="117"/>
      <c r="H2" s="117"/>
      <c r="I2" s="117"/>
      <c r="J2" s="117"/>
      <c r="K2" s="117"/>
      <c r="L2" s="117"/>
      <c r="M2" s="77"/>
      <c r="N2" s="14"/>
      <c r="O2" s="15"/>
      <c r="P2" s="15"/>
      <c r="Q2" s="15"/>
    </row>
    <row r="3" spans="1:18" s="76" customFormat="1" x14ac:dyDescent="0.25">
      <c r="B3" s="117" t="s">
        <v>98</v>
      </c>
      <c r="C3" s="117"/>
      <c r="D3" s="117"/>
      <c r="E3" s="117"/>
      <c r="F3" s="117"/>
      <c r="G3" s="117"/>
      <c r="H3" s="117"/>
      <c r="I3" s="117"/>
      <c r="J3" s="117"/>
      <c r="K3" s="117"/>
      <c r="L3" s="117"/>
      <c r="M3" s="77"/>
      <c r="N3" s="14" t="s">
        <v>3</v>
      </c>
      <c r="O3" s="15">
        <v>16</v>
      </c>
      <c r="P3" s="15">
        <v>17</v>
      </c>
      <c r="Q3" s="15">
        <v>17</v>
      </c>
    </row>
    <row r="4" spans="1:18" s="76" customFormat="1" x14ac:dyDescent="0.25">
      <c r="B4" s="117" t="s">
        <v>106</v>
      </c>
      <c r="C4" s="117"/>
      <c r="D4" s="117"/>
      <c r="E4" s="117"/>
      <c r="F4" s="117"/>
      <c r="G4" s="117"/>
      <c r="H4" s="117"/>
      <c r="I4" s="117"/>
      <c r="J4" s="117"/>
      <c r="K4" s="117"/>
      <c r="L4" s="117"/>
      <c r="M4" s="77"/>
      <c r="N4" s="14" t="s">
        <v>4</v>
      </c>
      <c r="O4" s="15">
        <v>30</v>
      </c>
      <c r="P4" s="15">
        <v>31</v>
      </c>
      <c r="Q4" s="15">
        <v>31</v>
      </c>
    </row>
    <row r="5" spans="1:18" x14ac:dyDescent="0.25">
      <c r="B5" s="63"/>
      <c r="C5" s="63"/>
      <c r="D5" s="63"/>
      <c r="E5" s="63"/>
      <c r="F5" s="63"/>
      <c r="G5" s="63"/>
      <c r="H5" s="63"/>
      <c r="I5" s="63"/>
      <c r="J5" s="63"/>
      <c r="K5" s="63"/>
      <c r="M5" s="63"/>
      <c r="N5" s="14" t="s">
        <v>5</v>
      </c>
      <c r="O5" s="15">
        <v>30</v>
      </c>
      <c r="P5" s="15">
        <v>28</v>
      </c>
      <c r="Q5" s="15">
        <v>28</v>
      </c>
      <c r="R5" s="1"/>
    </row>
    <row r="6" spans="1:18" ht="37.5" customHeight="1" x14ac:dyDescent="0.25">
      <c r="A6" s="51" t="s">
        <v>6</v>
      </c>
      <c r="B6" s="62" t="s">
        <v>7</v>
      </c>
      <c r="C6" s="50"/>
      <c r="D6" s="113" t="s">
        <v>91</v>
      </c>
      <c r="E6" s="113"/>
      <c r="F6" s="113"/>
      <c r="G6" s="113"/>
      <c r="I6" s="30" t="s">
        <v>8</v>
      </c>
      <c r="J6" s="17">
        <f>+P3</f>
        <v>17</v>
      </c>
      <c r="K6" s="30" t="s">
        <v>12</v>
      </c>
      <c r="L6" s="18">
        <f>+P4+P5+P6+P7+P8+P9+P10+P11+P12+P13+P14+P15</f>
        <v>365</v>
      </c>
      <c r="N6" s="14" t="s">
        <v>9</v>
      </c>
      <c r="O6" s="15">
        <v>30</v>
      </c>
      <c r="P6" s="15">
        <v>31</v>
      </c>
      <c r="Q6" s="15">
        <v>31</v>
      </c>
      <c r="R6" s="1"/>
    </row>
    <row r="7" spans="1:18" ht="37.5" customHeight="1" x14ac:dyDescent="0.25">
      <c r="A7" s="51" t="s">
        <v>10</v>
      </c>
      <c r="B7" s="98" t="s">
        <v>11</v>
      </c>
      <c r="C7" s="50"/>
      <c r="D7" s="113"/>
      <c r="E7" s="113"/>
      <c r="F7" s="113"/>
      <c r="G7" s="113"/>
      <c r="K7" s="63"/>
      <c r="L7" s="63"/>
      <c r="N7" s="14" t="s">
        <v>13</v>
      </c>
      <c r="O7" s="15">
        <v>30</v>
      </c>
      <c r="P7" s="15">
        <v>30</v>
      </c>
      <c r="Q7" s="15">
        <v>30</v>
      </c>
      <c r="R7" s="1"/>
    </row>
    <row r="8" spans="1:18" ht="37.5" customHeight="1" x14ac:dyDescent="0.25">
      <c r="A8" s="30" t="s">
        <v>14</v>
      </c>
      <c r="B8" s="62">
        <v>10</v>
      </c>
      <c r="C8" s="50"/>
      <c r="D8" s="113"/>
      <c r="E8" s="113"/>
      <c r="F8" s="113"/>
      <c r="G8" s="113"/>
      <c r="I8" s="20" t="s">
        <v>17</v>
      </c>
      <c r="J8" s="18">
        <f>+O3</f>
        <v>16</v>
      </c>
      <c r="K8" s="20" t="s">
        <v>18</v>
      </c>
      <c r="L8" s="18">
        <f>+O4+O5+O6+O7+O8+O9+O10+O11+O12+O13+O14+O15</f>
        <v>360</v>
      </c>
      <c r="M8" s="63"/>
      <c r="N8" s="14" t="s">
        <v>15</v>
      </c>
      <c r="O8" s="15">
        <v>30</v>
      </c>
      <c r="P8" s="15">
        <v>31</v>
      </c>
      <c r="Q8" s="15">
        <v>31</v>
      </c>
      <c r="R8" s="1"/>
    </row>
    <row r="9" spans="1:18" ht="37.5" customHeight="1" x14ac:dyDescent="0.25">
      <c r="A9" s="30" t="s">
        <v>16</v>
      </c>
      <c r="B9" s="62">
        <v>80</v>
      </c>
      <c r="C9" s="50"/>
      <c r="D9" s="113"/>
      <c r="E9" s="113"/>
      <c r="F9" s="113"/>
      <c r="G9" s="113"/>
      <c r="I9" s="20" t="s">
        <v>20</v>
      </c>
      <c r="J9" s="18">
        <f>+P3</f>
        <v>17</v>
      </c>
      <c r="K9" s="20" t="s">
        <v>21</v>
      </c>
      <c r="L9" s="18">
        <f>+P4+P5+P6+P7+P8+P9+P10+P11+P12+P13+P14+P15</f>
        <v>365</v>
      </c>
      <c r="N9" s="14" t="s">
        <v>19</v>
      </c>
      <c r="O9" s="15">
        <v>30</v>
      </c>
      <c r="P9" s="15">
        <v>30</v>
      </c>
      <c r="Q9" s="15">
        <v>30</v>
      </c>
      <c r="R9" s="1"/>
    </row>
    <row r="10" spans="1:18" ht="37.5" customHeight="1" x14ac:dyDescent="0.25">
      <c r="A10" s="53"/>
      <c r="B10" s="50"/>
      <c r="D10" s="113" t="s">
        <v>90</v>
      </c>
      <c r="E10" s="113"/>
      <c r="F10" s="113"/>
      <c r="G10" s="113"/>
      <c r="I10" s="54" t="s">
        <v>23</v>
      </c>
      <c r="J10" s="18">
        <f>+Q3</f>
        <v>17</v>
      </c>
      <c r="K10" s="17" t="s">
        <v>24</v>
      </c>
      <c r="L10" s="18">
        <f>+P4+P5+P6+P7+P8+P9+P10+P11+P12+P13+P14+P15</f>
        <v>365</v>
      </c>
      <c r="N10" s="14" t="s">
        <v>22</v>
      </c>
      <c r="O10" s="15">
        <v>30</v>
      </c>
      <c r="P10" s="15">
        <v>31</v>
      </c>
      <c r="Q10" s="15">
        <v>31</v>
      </c>
      <c r="R10" s="1"/>
    </row>
    <row r="11" spans="1:18" x14ac:dyDescent="0.25">
      <c r="B11" s="50"/>
      <c r="C11" s="53"/>
      <c r="N11" s="14" t="s">
        <v>25</v>
      </c>
      <c r="O11" s="15">
        <v>30</v>
      </c>
      <c r="P11" s="15">
        <v>31</v>
      </c>
      <c r="Q11" s="15">
        <v>31</v>
      </c>
      <c r="R11" s="1"/>
    </row>
    <row r="12" spans="1:18" ht="15.75" customHeight="1" x14ac:dyDescent="0.25">
      <c r="B12" s="31"/>
      <c r="C12" s="31"/>
      <c r="D12" s="31"/>
      <c r="E12" s="31"/>
      <c r="F12" s="124" t="s">
        <v>27</v>
      </c>
      <c r="G12" s="124"/>
      <c r="H12" s="124" t="s">
        <v>28</v>
      </c>
      <c r="I12" s="124"/>
      <c r="J12" s="32"/>
      <c r="K12" s="104" t="s">
        <v>109</v>
      </c>
      <c r="L12" s="104"/>
      <c r="M12" s="31"/>
      <c r="N12" s="14" t="s">
        <v>26</v>
      </c>
      <c r="O12" s="15">
        <v>30</v>
      </c>
      <c r="P12" s="15">
        <v>30</v>
      </c>
      <c r="Q12" s="15">
        <v>30</v>
      </c>
    </row>
    <row r="13" spans="1:18" ht="63" x14ac:dyDescent="0.25">
      <c r="A13" s="73" t="s">
        <v>30</v>
      </c>
      <c r="B13" s="73" t="s">
        <v>31</v>
      </c>
      <c r="C13" s="73" t="s">
        <v>32</v>
      </c>
      <c r="D13" s="109" t="s">
        <v>33</v>
      </c>
      <c r="E13" s="109"/>
      <c r="F13" s="73" t="s">
        <v>34</v>
      </c>
      <c r="G13" s="73" t="s">
        <v>35</v>
      </c>
      <c r="H13" s="73" t="s">
        <v>36</v>
      </c>
      <c r="I13" s="73" t="s">
        <v>35</v>
      </c>
      <c r="J13" s="73" t="s">
        <v>37</v>
      </c>
      <c r="K13" s="97" t="s">
        <v>107</v>
      </c>
      <c r="L13" s="97" t="s">
        <v>108</v>
      </c>
      <c r="M13" s="22"/>
      <c r="N13" s="14" t="s">
        <v>29</v>
      </c>
      <c r="O13" s="15">
        <v>30</v>
      </c>
      <c r="P13" s="15">
        <v>31</v>
      </c>
      <c r="Q13" s="15">
        <v>31</v>
      </c>
    </row>
    <row r="14" spans="1:18" x14ac:dyDescent="0.25">
      <c r="A14" s="115" t="s">
        <v>39</v>
      </c>
      <c r="B14" s="67" t="s">
        <v>40</v>
      </c>
      <c r="C14" s="23">
        <v>1</v>
      </c>
      <c r="D14" s="111" t="s">
        <v>86</v>
      </c>
      <c r="E14" s="111"/>
      <c r="F14" s="67">
        <v>4563000</v>
      </c>
      <c r="G14" s="4">
        <f t="shared" ref="G14:G29" si="0">+ROUND(((F14*C14)/30)*$J$8,0)</f>
        <v>2433600</v>
      </c>
      <c r="H14" s="4">
        <v>4699890</v>
      </c>
      <c r="I14" s="4">
        <f t="shared" ref="I14:I29" si="1">+ROUND(((H14*C14)/30)*$L$8,0)</f>
        <v>56398680</v>
      </c>
      <c r="J14" s="4">
        <f>+G14+I14</f>
        <v>58832280</v>
      </c>
      <c r="K14" s="4"/>
      <c r="L14" s="4"/>
      <c r="M14" s="3"/>
      <c r="N14" s="14" t="s">
        <v>38</v>
      </c>
      <c r="O14" s="15">
        <v>30</v>
      </c>
      <c r="P14" s="15">
        <v>30</v>
      </c>
      <c r="Q14" s="15">
        <v>30</v>
      </c>
    </row>
    <row r="15" spans="1:18" x14ac:dyDescent="0.25">
      <c r="A15" s="115"/>
      <c r="B15" s="67" t="s">
        <v>41</v>
      </c>
      <c r="C15" s="23">
        <v>2</v>
      </c>
      <c r="D15" s="111" t="s">
        <v>86</v>
      </c>
      <c r="E15" s="111"/>
      <c r="F15" s="67">
        <v>3911000</v>
      </c>
      <c r="G15" s="4">
        <f t="shared" si="0"/>
        <v>4171733</v>
      </c>
      <c r="H15" s="4">
        <v>4028330</v>
      </c>
      <c r="I15" s="4">
        <f t="shared" si="1"/>
        <v>96679920</v>
      </c>
      <c r="J15" s="4">
        <f t="shared" ref="J15:J37" si="2">+G15+I15</f>
        <v>100851653</v>
      </c>
      <c r="K15" s="4"/>
      <c r="L15" s="4"/>
      <c r="M15" s="3"/>
      <c r="N15" s="14" t="s">
        <v>3</v>
      </c>
      <c r="O15" s="15">
        <v>30</v>
      </c>
      <c r="P15" s="15">
        <v>31</v>
      </c>
      <c r="Q15" s="15">
        <v>31</v>
      </c>
      <c r="R15" s="1"/>
    </row>
    <row r="16" spans="1:18" x14ac:dyDescent="0.25">
      <c r="A16" s="115"/>
      <c r="B16" s="67" t="s">
        <v>42</v>
      </c>
      <c r="C16" s="23">
        <v>2</v>
      </c>
      <c r="D16" s="111" t="s">
        <v>86</v>
      </c>
      <c r="E16" s="111"/>
      <c r="F16" s="67">
        <v>3911000</v>
      </c>
      <c r="G16" s="4">
        <f t="shared" si="0"/>
        <v>4171733</v>
      </c>
      <c r="H16" s="4">
        <v>4028330</v>
      </c>
      <c r="I16" s="4">
        <f t="shared" si="1"/>
        <v>96679920</v>
      </c>
      <c r="J16" s="4">
        <f t="shared" si="2"/>
        <v>100851653</v>
      </c>
      <c r="K16" s="4"/>
      <c r="L16" s="4"/>
      <c r="M16" s="3"/>
      <c r="N16" s="14"/>
      <c r="O16" s="15">
        <f>SUM(O3:O15)</f>
        <v>376</v>
      </c>
      <c r="P16" s="15">
        <f>SUM(P3:P15)</f>
        <v>382</v>
      </c>
      <c r="Q16" s="15">
        <f>SUM(Q3:Q15)</f>
        <v>382</v>
      </c>
      <c r="R16" s="1"/>
    </row>
    <row r="17" spans="1:19" x14ac:dyDescent="0.25">
      <c r="A17" s="115"/>
      <c r="B17" s="67" t="s">
        <v>43</v>
      </c>
      <c r="C17" s="23">
        <v>2</v>
      </c>
      <c r="D17" s="111" t="s">
        <v>86</v>
      </c>
      <c r="E17" s="111"/>
      <c r="F17" s="67">
        <v>3911000</v>
      </c>
      <c r="G17" s="4">
        <f t="shared" si="0"/>
        <v>4171733</v>
      </c>
      <c r="H17" s="4">
        <v>4028330</v>
      </c>
      <c r="I17" s="4">
        <f t="shared" si="1"/>
        <v>96679920</v>
      </c>
      <c r="J17" s="4">
        <f t="shared" si="2"/>
        <v>100851653</v>
      </c>
      <c r="K17" s="4"/>
      <c r="L17" s="4"/>
      <c r="M17" s="3"/>
      <c r="N17" s="13"/>
      <c r="P17" s="1"/>
      <c r="Q17" s="1"/>
      <c r="R17" s="1"/>
    </row>
    <row r="18" spans="1:19" x14ac:dyDescent="0.25">
      <c r="A18" s="115"/>
      <c r="B18" s="67" t="s">
        <v>44</v>
      </c>
      <c r="C18" s="23">
        <v>2</v>
      </c>
      <c r="D18" s="111" t="s">
        <v>86</v>
      </c>
      <c r="E18" s="111"/>
      <c r="F18" s="67">
        <v>3911000</v>
      </c>
      <c r="G18" s="4">
        <f t="shared" si="0"/>
        <v>4171733</v>
      </c>
      <c r="H18" s="4">
        <v>4028330</v>
      </c>
      <c r="I18" s="4">
        <f t="shared" si="1"/>
        <v>96679920</v>
      </c>
      <c r="J18" s="4">
        <f t="shared" si="2"/>
        <v>100851653</v>
      </c>
      <c r="K18" s="4"/>
      <c r="L18" s="4"/>
      <c r="M18" s="3"/>
      <c r="N18" s="13"/>
      <c r="P18" s="1"/>
      <c r="Q18" s="1"/>
      <c r="R18" s="1"/>
    </row>
    <row r="19" spans="1:19" x14ac:dyDescent="0.25">
      <c r="A19" s="115"/>
      <c r="B19" s="67" t="s">
        <v>84</v>
      </c>
      <c r="C19" s="23">
        <v>2</v>
      </c>
      <c r="D19" s="111" t="s">
        <v>86</v>
      </c>
      <c r="E19" s="111"/>
      <c r="F19" s="67">
        <v>3911000</v>
      </c>
      <c r="G19" s="4">
        <f t="shared" si="0"/>
        <v>4171733</v>
      </c>
      <c r="H19" s="4">
        <v>4028330</v>
      </c>
      <c r="I19" s="4">
        <f t="shared" si="1"/>
        <v>96679920</v>
      </c>
      <c r="J19" s="4">
        <f t="shared" si="2"/>
        <v>100851653</v>
      </c>
      <c r="K19" s="4"/>
      <c r="L19" s="4"/>
      <c r="M19" s="3"/>
      <c r="N19" s="13"/>
      <c r="P19" s="1"/>
      <c r="Q19" s="1"/>
      <c r="R19" s="1"/>
    </row>
    <row r="20" spans="1:19" x14ac:dyDescent="0.25">
      <c r="A20" s="115"/>
      <c r="B20" s="67" t="s">
        <v>85</v>
      </c>
      <c r="C20" s="23">
        <v>2</v>
      </c>
      <c r="D20" s="111" t="s">
        <v>86</v>
      </c>
      <c r="E20" s="111"/>
      <c r="F20" s="67">
        <v>3911000</v>
      </c>
      <c r="G20" s="4">
        <f t="shared" si="0"/>
        <v>4171733</v>
      </c>
      <c r="H20" s="4">
        <v>4028330</v>
      </c>
      <c r="I20" s="4">
        <f t="shared" si="1"/>
        <v>96679920</v>
      </c>
      <c r="J20" s="4">
        <f t="shared" si="2"/>
        <v>100851653</v>
      </c>
      <c r="K20" s="4"/>
      <c r="L20" s="4"/>
      <c r="M20" s="3"/>
      <c r="N20" s="13"/>
      <c r="P20" s="1"/>
      <c r="Q20" s="1"/>
      <c r="R20" s="1"/>
    </row>
    <row r="21" spans="1:19" x14ac:dyDescent="0.25">
      <c r="A21" s="115"/>
      <c r="B21" s="67" t="s">
        <v>46</v>
      </c>
      <c r="C21" s="23">
        <v>2</v>
      </c>
      <c r="D21" s="111" t="s">
        <v>86</v>
      </c>
      <c r="E21" s="111"/>
      <c r="F21" s="67">
        <v>3911000</v>
      </c>
      <c r="G21" s="4">
        <f t="shared" si="0"/>
        <v>4171733</v>
      </c>
      <c r="H21" s="4">
        <v>4028330</v>
      </c>
      <c r="I21" s="4">
        <f t="shared" si="1"/>
        <v>96679920</v>
      </c>
      <c r="J21" s="4">
        <f t="shared" si="2"/>
        <v>100851653</v>
      </c>
      <c r="K21" s="4"/>
      <c r="L21" s="4"/>
      <c r="M21" s="3"/>
      <c r="N21" s="13"/>
      <c r="P21" s="1"/>
      <c r="Q21" s="1"/>
      <c r="R21" s="1"/>
    </row>
    <row r="22" spans="1:19" x14ac:dyDescent="0.25">
      <c r="A22" s="115"/>
      <c r="B22" s="67" t="s">
        <v>47</v>
      </c>
      <c r="C22" s="23">
        <v>1</v>
      </c>
      <c r="D22" s="111" t="s">
        <v>86</v>
      </c>
      <c r="E22" s="111"/>
      <c r="F22" s="67">
        <v>3911000</v>
      </c>
      <c r="G22" s="4">
        <f t="shared" si="0"/>
        <v>2085867</v>
      </c>
      <c r="H22" s="4">
        <v>4028330</v>
      </c>
      <c r="I22" s="4">
        <f t="shared" si="1"/>
        <v>48339960</v>
      </c>
      <c r="J22" s="4">
        <f t="shared" si="2"/>
        <v>50425827</v>
      </c>
      <c r="K22" s="4"/>
      <c r="L22" s="4"/>
      <c r="M22" s="3"/>
      <c r="N22" s="13"/>
      <c r="P22" s="1"/>
      <c r="Q22" s="1"/>
      <c r="R22" s="1"/>
    </row>
    <row r="23" spans="1:19" x14ac:dyDescent="0.25">
      <c r="A23" s="115"/>
      <c r="B23" s="67" t="s">
        <v>48</v>
      </c>
      <c r="C23" s="23">
        <v>1</v>
      </c>
      <c r="D23" s="111" t="s">
        <v>86</v>
      </c>
      <c r="E23" s="111"/>
      <c r="F23" s="67">
        <v>2174000</v>
      </c>
      <c r="G23" s="4">
        <f t="shared" si="0"/>
        <v>1159467</v>
      </c>
      <c r="H23" s="4">
        <v>2239220</v>
      </c>
      <c r="I23" s="4">
        <f t="shared" si="1"/>
        <v>26870640</v>
      </c>
      <c r="J23" s="4">
        <f t="shared" si="2"/>
        <v>28030107</v>
      </c>
      <c r="K23" s="4"/>
      <c r="L23" s="4"/>
      <c r="M23" s="3"/>
      <c r="P23" s="1"/>
      <c r="Q23" s="1"/>
      <c r="R23" s="1"/>
    </row>
    <row r="24" spans="1:19" x14ac:dyDescent="0.25">
      <c r="A24" s="115"/>
      <c r="B24" s="67" t="s">
        <v>49</v>
      </c>
      <c r="C24" s="23">
        <v>2</v>
      </c>
      <c r="D24" s="111" t="s">
        <v>86</v>
      </c>
      <c r="E24" s="111"/>
      <c r="F24" s="67">
        <v>2174000</v>
      </c>
      <c r="G24" s="4">
        <f t="shared" si="0"/>
        <v>2318933</v>
      </c>
      <c r="H24" s="4">
        <v>2239220</v>
      </c>
      <c r="I24" s="4">
        <f t="shared" si="1"/>
        <v>53741280</v>
      </c>
      <c r="J24" s="4">
        <f t="shared" si="2"/>
        <v>56060213</v>
      </c>
      <c r="K24" s="4"/>
      <c r="L24" s="4"/>
      <c r="M24" s="3"/>
      <c r="P24" s="1"/>
      <c r="Q24" s="1"/>
      <c r="R24" s="1"/>
    </row>
    <row r="25" spans="1:19" x14ac:dyDescent="0.25">
      <c r="A25" s="115"/>
      <c r="B25" s="67" t="s">
        <v>50</v>
      </c>
      <c r="C25" s="23">
        <v>36</v>
      </c>
      <c r="D25" s="111" t="s">
        <v>86</v>
      </c>
      <c r="E25" s="111"/>
      <c r="F25" s="67">
        <v>2206000</v>
      </c>
      <c r="G25" s="4">
        <f t="shared" si="0"/>
        <v>42355200</v>
      </c>
      <c r="H25" s="4">
        <v>2272180</v>
      </c>
      <c r="I25" s="4">
        <f t="shared" si="1"/>
        <v>981581760</v>
      </c>
      <c r="J25" s="4">
        <f t="shared" si="2"/>
        <v>1023936960</v>
      </c>
      <c r="K25" s="4"/>
      <c r="L25" s="4"/>
      <c r="M25" s="3"/>
      <c r="P25" s="1"/>
      <c r="Q25" s="1"/>
      <c r="R25" s="1"/>
    </row>
    <row r="26" spans="1:19" x14ac:dyDescent="0.25">
      <c r="A26" s="115"/>
      <c r="B26" s="67" t="s">
        <v>51</v>
      </c>
      <c r="C26" s="23">
        <v>1</v>
      </c>
      <c r="D26" s="111" t="s">
        <v>86</v>
      </c>
      <c r="E26" s="111"/>
      <c r="F26" s="67">
        <v>2174000</v>
      </c>
      <c r="G26" s="4">
        <f t="shared" si="0"/>
        <v>1159467</v>
      </c>
      <c r="H26" s="4">
        <v>2239220</v>
      </c>
      <c r="I26" s="4">
        <f t="shared" si="1"/>
        <v>26870640</v>
      </c>
      <c r="J26" s="4">
        <f t="shared" si="2"/>
        <v>28030107</v>
      </c>
      <c r="K26" s="4"/>
      <c r="L26" s="4"/>
      <c r="M26" s="3"/>
      <c r="N26" s="21"/>
      <c r="P26" s="1"/>
      <c r="Q26" s="1"/>
      <c r="R26" s="1"/>
    </row>
    <row r="27" spans="1:19" x14ac:dyDescent="0.25">
      <c r="A27" s="115"/>
      <c r="B27" s="67" t="s">
        <v>52</v>
      </c>
      <c r="C27" s="23">
        <v>1</v>
      </c>
      <c r="D27" s="111" t="s">
        <v>86</v>
      </c>
      <c r="E27" s="111"/>
      <c r="F27" s="67">
        <v>2174000</v>
      </c>
      <c r="G27" s="4">
        <f t="shared" si="0"/>
        <v>1159467</v>
      </c>
      <c r="H27" s="4">
        <v>2239220</v>
      </c>
      <c r="I27" s="4">
        <f t="shared" si="1"/>
        <v>26870640</v>
      </c>
      <c r="J27" s="4">
        <f t="shared" si="2"/>
        <v>28030107</v>
      </c>
      <c r="K27" s="4"/>
      <c r="L27" s="4"/>
      <c r="M27" s="3"/>
      <c r="N27" s="31"/>
      <c r="P27" s="1"/>
      <c r="Q27" s="1"/>
      <c r="R27" s="1"/>
      <c r="S27" s="1">
        <f>SUM(S17:S26)</f>
        <v>0</v>
      </c>
    </row>
    <row r="28" spans="1:19" x14ac:dyDescent="0.25">
      <c r="A28" s="115"/>
      <c r="B28" s="67" t="s">
        <v>53</v>
      </c>
      <c r="C28" s="23">
        <v>3</v>
      </c>
      <c r="D28" s="111" t="s">
        <v>86</v>
      </c>
      <c r="E28" s="111"/>
      <c r="F28" s="67">
        <v>1850000</v>
      </c>
      <c r="G28" s="4">
        <f t="shared" si="0"/>
        <v>2960000</v>
      </c>
      <c r="H28" s="4">
        <v>1905500</v>
      </c>
      <c r="I28" s="4">
        <f t="shared" si="1"/>
        <v>68598000</v>
      </c>
      <c r="J28" s="4">
        <f t="shared" si="2"/>
        <v>71558000</v>
      </c>
      <c r="K28" s="4"/>
      <c r="L28" s="4"/>
      <c r="M28" s="3"/>
      <c r="N28" s="22"/>
      <c r="P28" s="1"/>
      <c r="Q28" s="1"/>
      <c r="R28" s="1"/>
    </row>
    <row r="29" spans="1:19" x14ac:dyDescent="0.25">
      <c r="A29" s="115"/>
      <c r="B29" s="67" t="s">
        <v>54</v>
      </c>
      <c r="C29" s="23">
        <v>4</v>
      </c>
      <c r="D29" s="111" t="s">
        <v>86</v>
      </c>
      <c r="E29" s="111"/>
      <c r="F29" s="67">
        <v>1850000</v>
      </c>
      <c r="G29" s="4">
        <f t="shared" si="0"/>
        <v>3946667</v>
      </c>
      <c r="H29" s="4">
        <v>1905500</v>
      </c>
      <c r="I29" s="4">
        <f t="shared" si="1"/>
        <v>91464000</v>
      </c>
      <c r="J29" s="4">
        <f t="shared" si="2"/>
        <v>95410667</v>
      </c>
      <c r="K29" s="4"/>
      <c r="L29" s="4"/>
      <c r="M29" s="3"/>
      <c r="N29" s="3"/>
      <c r="P29" s="1"/>
      <c r="Q29" s="1"/>
      <c r="R29" s="1"/>
    </row>
    <row r="30" spans="1:19" x14ac:dyDescent="0.25">
      <c r="A30" s="115"/>
      <c r="B30" s="112" t="s">
        <v>92</v>
      </c>
      <c r="C30" s="112"/>
      <c r="D30" s="65" t="s">
        <v>86</v>
      </c>
      <c r="E30" s="65" t="s">
        <v>101</v>
      </c>
      <c r="F30" s="67">
        <v>434051</v>
      </c>
      <c r="G30" s="4">
        <f>+ROUND(((F30*$B$9)/30)*$J$8,0)</f>
        <v>18519509</v>
      </c>
      <c r="H30" s="4">
        <v>434051</v>
      </c>
      <c r="I30" s="4">
        <f>+ROUND(((H30*$B$9)/30)*$L$8,0)</f>
        <v>416688960</v>
      </c>
      <c r="J30" s="4">
        <f t="shared" si="2"/>
        <v>435208469</v>
      </c>
      <c r="K30" s="49"/>
      <c r="L30" s="49"/>
      <c r="M30" s="3"/>
      <c r="N30" s="3"/>
      <c r="P30" s="1"/>
      <c r="Q30" s="1"/>
      <c r="R30" s="1"/>
    </row>
    <row r="31" spans="1:19" ht="31.5" customHeight="1" x14ac:dyDescent="0.25">
      <c r="A31" s="115"/>
      <c r="B31" s="112" t="s">
        <v>117</v>
      </c>
      <c r="C31" s="112"/>
      <c r="D31" s="65" t="s">
        <v>86</v>
      </c>
      <c r="E31" s="65" t="s">
        <v>56</v>
      </c>
      <c r="F31" s="67">
        <v>2946906</v>
      </c>
      <c r="G31" s="4">
        <f t="shared" ref="G31:G37" si="3">+ROUND((F31/30)*$J$8,0)</f>
        <v>1571683</v>
      </c>
      <c r="H31" s="4">
        <v>2946906</v>
      </c>
      <c r="I31" s="4">
        <f t="shared" ref="I31:I37" si="4">+ROUND((H31/30)*$L$8,0)</f>
        <v>35362872</v>
      </c>
      <c r="J31" s="4">
        <f t="shared" si="2"/>
        <v>36934555</v>
      </c>
      <c r="K31" s="49"/>
      <c r="L31" s="49"/>
      <c r="M31" s="3"/>
      <c r="N31" s="3"/>
      <c r="O31" s="14"/>
      <c r="P31" s="14"/>
      <c r="Q31" s="14"/>
      <c r="R31" s="14"/>
    </row>
    <row r="32" spans="1:19" ht="31.5" customHeight="1" x14ac:dyDescent="0.25">
      <c r="A32" s="115"/>
      <c r="B32" s="112" t="s">
        <v>93</v>
      </c>
      <c r="C32" s="112"/>
      <c r="D32" s="65" t="s">
        <v>86</v>
      </c>
      <c r="E32" s="65" t="s">
        <v>56</v>
      </c>
      <c r="F32" s="67">
        <v>169864</v>
      </c>
      <c r="G32" s="4">
        <f t="shared" si="3"/>
        <v>90594</v>
      </c>
      <c r="H32" s="4">
        <v>169864</v>
      </c>
      <c r="I32" s="4">
        <f t="shared" si="4"/>
        <v>2038368</v>
      </c>
      <c r="J32" s="4">
        <f t="shared" si="2"/>
        <v>2128962</v>
      </c>
      <c r="K32" s="49"/>
      <c r="L32" s="49"/>
      <c r="M32" s="3"/>
      <c r="N32" s="3"/>
      <c r="P32" s="1"/>
      <c r="Q32" s="1"/>
      <c r="R32" s="1"/>
    </row>
    <row r="33" spans="1:17" x14ac:dyDescent="0.25">
      <c r="A33" s="115"/>
      <c r="B33" s="112" t="s">
        <v>58</v>
      </c>
      <c r="C33" s="112"/>
      <c r="D33" s="65" t="s">
        <v>86</v>
      </c>
      <c r="E33" s="65" t="s">
        <v>56</v>
      </c>
      <c r="F33" s="67">
        <v>12473878</v>
      </c>
      <c r="G33" s="4">
        <f t="shared" si="3"/>
        <v>6652735</v>
      </c>
      <c r="H33" s="4">
        <v>12473878</v>
      </c>
      <c r="I33" s="4">
        <f t="shared" si="4"/>
        <v>149686536</v>
      </c>
      <c r="J33" s="4">
        <f t="shared" si="2"/>
        <v>156339271</v>
      </c>
      <c r="K33" s="49"/>
      <c r="L33" s="49"/>
      <c r="M33" s="3"/>
      <c r="N33" s="3"/>
      <c r="O33" s="2"/>
      <c r="Q33" s="6"/>
    </row>
    <row r="34" spans="1:17" ht="28.5" customHeight="1" x14ac:dyDescent="0.25">
      <c r="A34" s="115"/>
      <c r="B34" s="112" t="s">
        <v>112</v>
      </c>
      <c r="C34" s="112"/>
      <c r="D34" s="65" t="s">
        <v>86</v>
      </c>
      <c r="E34" s="65" t="s">
        <v>56</v>
      </c>
      <c r="F34" s="67">
        <v>6990540</v>
      </c>
      <c r="G34" s="4">
        <f t="shared" si="3"/>
        <v>3728288</v>
      </c>
      <c r="H34" s="4">
        <v>6990540</v>
      </c>
      <c r="I34" s="4">
        <f t="shared" si="4"/>
        <v>83886480</v>
      </c>
      <c r="J34" s="4">
        <f t="shared" si="2"/>
        <v>87614768</v>
      </c>
      <c r="K34" s="49"/>
      <c r="L34" s="49"/>
      <c r="M34" s="3"/>
      <c r="N34" s="3"/>
      <c r="O34" s="2"/>
      <c r="Q34" s="6"/>
    </row>
    <row r="35" spans="1:17" x14ac:dyDescent="0.25">
      <c r="A35" s="115"/>
      <c r="B35" s="112" t="s">
        <v>59</v>
      </c>
      <c r="C35" s="112"/>
      <c r="D35" s="65" t="s">
        <v>86</v>
      </c>
      <c r="E35" s="65" t="s">
        <v>56</v>
      </c>
      <c r="F35" s="67">
        <v>17492056</v>
      </c>
      <c r="G35" s="4">
        <f t="shared" si="3"/>
        <v>9329097</v>
      </c>
      <c r="H35" s="4">
        <v>17492056</v>
      </c>
      <c r="I35" s="4">
        <f t="shared" si="4"/>
        <v>209904672</v>
      </c>
      <c r="J35" s="4">
        <f t="shared" si="2"/>
        <v>219233769</v>
      </c>
      <c r="K35" s="49"/>
      <c r="L35" s="49"/>
      <c r="M35" s="3"/>
      <c r="N35" s="3"/>
      <c r="O35" s="2"/>
      <c r="Q35" s="6"/>
    </row>
    <row r="36" spans="1:17" x14ac:dyDescent="0.25">
      <c r="A36" s="115"/>
      <c r="B36" s="120" t="s">
        <v>60</v>
      </c>
      <c r="C36" s="120"/>
      <c r="D36" s="65" t="s">
        <v>86</v>
      </c>
      <c r="E36" s="65" t="s">
        <v>56</v>
      </c>
      <c r="F36" s="67">
        <v>9504000</v>
      </c>
      <c r="G36" s="4">
        <f t="shared" si="3"/>
        <v>5068800</v>
      </c>
      <c r="H36" s="4">
        <v>10454400</v>
      </c>
      <c r="I36" s="4">
        <f t="shared" si="4"/>
        <v>125452800</v>
      </c>
      <c r="J36" s="4">
        <f t="shared" si="2"/>
        <v>130521600</v>
      </c>
      <c r="K36" s="4"/>
      <c r="L36" s="4"/>
      <c r="M36" s="3"/>
      <c r="N36" s="3"/>
      <c r="O36" s="2"/>
      <c r="Q36" s="6"/>
    </row>
    <row r="37" spans="1:17" x14ac:dyDescent="0.25">
      <c r="A37" s="115"/>
      <c r="B37" s="120" t="s">
        <v>61</v>
      </c>
      <c r="C37" s="120"/>
      <c r="D37" s="65" t="s">
        <v>86</v>
      </c>
      <c r="E37" s="65" t="s">
        <v>56</v>
      </c>
      <c r="F37" s="67">
        <v>1755383</v>
      </c>
      <c r="G37" s="4">
        <f t="shared" si="3"/>
        <v>936204</v>
      </c>
      <c r="H37" s="4">
        <v>1755383</v>
      </c>
      <c r="I37" s="4">
        <f t="shared" si="4"/>
        <v>21064596</v>
      </c>
      <c r="J37" s="4">
        <f t="shared" si="2"/>
        <v>22000800</v>
      </c>
      <c r="K37" s="49"/>
      <c r="L37" s="49"/>
      <c r="M37" s="3"/>
      <c r="N37" s="3"/>
      <c r="O37" s="2"/>
      <c r="Q37" s="6"/>
    </row>
    <row r="38" spans="1:17" x14ac:dyDescent="0.25">
      <c r="A38" s="115"/>
      <c r="B38" s="122" t="s">
        <v>62</v>
      </c>
      <c r="C38" s="122"/>
      <c r="D38" s="122"/>
      <c r="E38" s="122"/>
      <c r="F38" s="75">
        <f>SUM(F14:F37)</f>
        <v>102219678</v>
      </c>
      <c r="G38" s="75">
        <f t="shared" ref="G38:J38" si="5">SUM(G14:G37)</f>
        <v>134677709</v>
      </c>
      <c r="H38" s="75">
        <f t="shared" si="5"/>
        <v>104683668</v>
      </c>
      <c r="I38" s="75">
        <f t="shared" si="5"/>
        <v>3101580324</v>
      </c>
      <c r="J38" s="75">
        <f t="shared" si="5"/>
        <v>3236258033</v>
      </c>
      <c r="K38" s="75">
        <f>SUM(K14:K37)</f>
        <v>0</v>
      </c>
      <c r="L38" s="75">
        <f>SUM(L14:L37)</f>
        <v>0</v>
      </c>
      <c r="M38" s="3"/>
      <c r="N38" s="3"/>
      <c r="O38" s="2"/>
      <c r="Q38" s="6"/>
    </row>
    <row r="39" spans="1:17" ht="31.5" x14ac:dyDescent="0.25">
      <c r="A39" s="115" t="s">
        <v>63</v>
      </c>
      <c r="B39" s="116" t="s">
        <v>64</v>
      </c>
      <c r="C39" s="116"/>
      <c r="D39" s="10" t="s">
        <v>65</v>
      </c>
      <c r="E39" s="10" t="s">
        <v>105</v>
      </c>
      <c r="F39" s="67">
        <v>1665920</v>
      </c>
      <c r="G39" s="4">
        <f>+ROUND(F39*$J$9,0)</f>
        <v>28320640</v>
      </c>
      <c r="H39" s="4">
        <v>1665920</v>
      </c>
      <c r="I39" s="4">
        <f>+ROUND(H39*$L$9,0)</f>
        <v>608060800</v>
      </c>
      <c r="J39" s="4">
        <f>+G39+I39</f>
        <v>636381440</v>
      </c>
      <c r="K39" s="49"/>
      <c r="L39" s="49"/>
      <c r="M39" s="3"/>
      <c r="N39" s="3"/>
      <c r="O39" s="2"/>
      <c r="Q39" s="6"/>
    </row>
    <row r="40" spans="1:17" ht="31.5" x14ac:dyDescent="0.25">
      <c r="A40" s="115"/>
      <c r="B40" s="116" t="s">
        <v>94</v>
      </c>
      <c r="C40" s="116"/>
      <c r="D40" s="10" t="s">
        <v>86</v>
      </c>
      <c r="E40" s="10" t="s">
        <v>87</v>
      </c>
      <c r="F40" s="67">
        <v>7878400</v>
      </c>
      <c r="G40" s="4">
        <f>+ROUND((F40/30)*$J$9,0)</f>
        <v>4464427</v>
      </c>
      <c r="H40" s="67">
        <v>7878400</v>
      </c>
      <c r="I40" s="4">
        <f>+ROUND((H40/30)*$L$9,0)</f>
        <v>95853867</v>
      </c>
      <c r="J40" s="4">
        <f>+G40+I40</f>
        <v>100318294</v>
      </c>
      <c r="K40" s="49"/>
      <c r="L40" s="49"/>
      <c r="M40" s="3"/>
      <c r="N40" s="3"/>
      <c r="O40" s="2"/>
      <c r="Q40" s="6"/>
    </row>
    <row r="41" spans="1:17" ht="32.25" thickBot="1" x14ac:dyDescent="0.3">
      <c r="A41" s="115"/>
      <c r="B41" s="107" t="s">
        <v>113</v>
      </c>
      <c r="C41" s="108"/>
      <c r="D41" s="10" t="s">
        <v>86</v>
      </c>
      <c r="E41" s="10" t="s">
        <v>87</v>
      </c>
      <c r="F41" s="36">
        <v>9348760</v>
      </c>
      <c r="G41" s="4">
        <f>+ROUND((F41/30)*$J$10,0)</f>
        <v>5297631</v>
      </c>
      <c r="H41" s="36">
        <v>9348760</v>
      </c>
      <c r="I41" s="4">
        <f>+ROUND((H41/30)*$L$10,0)</f>
        <v>113743247</v>
      </c>
      <c r="J41" s="4">
        <f>+G41+I41</f>
        <v>119040878</v>
      </c>
      <c r="K41" s="49"/>
      <c r="L41" s="49"/>
      <c r="M41" s="3"/>
      <c r="N41" s="3"/>
      <c r="O41" s="2"/>
      <c r="Q41" s="6"/>
    </row>
    <row r="42" spans="1:17" ht="16.5" thickBot="1" x14ac:dyDescent="0.3">
      <c r="A42" s="115"/>
      <c r="B42" s="122" t="s">
        <v>67</v>
      </c>
      <c r="C42" s="122"/>
      <c r="D42" s="122"/>
      <c r="E42" s="122"/>
      <c r="F42" s="46">
        <f>SUM(F39:F41)</f>
        <v>18893080</v>
      </c>
      <c r="G42" s="46">
        <f>SUM(G39:G41)</f>
        <v>38082698</v>
      </c>
      <c r="H42" s="46">
        <f t="shared" ref="H42:N57" si="6">SUM(H39:H41)</f>
        <v>18893080</v>
      </c>
      <c r="I42" s="46">
        <f>SUM(I39:I41)</f>
        <v>817657914</v>
      </c>
      <c r="J42" s="46">
        <f>SUM(J39:J41)</f>
        <v>855740612</v>
      </c>
      <c r="K42" s="46">
        <f t="shared" ref="K42:L42" si="7">SUM(K39:K41)</f>
        <v>0</v>
      </c>
      <c r="L42" s="46">
        <f t="shared" si="7"/>
        <v>0</v>
      </c>
      <c r="M42" s="26">
        <f t="shared" si="6"/>
        <v>0</v>
      </c>
      <c r="N42" s="3"/>
      <c r="O42" s="2"/>
      <c r="Q42" s="6"/>
    </row>
    <row r="43" spans="1:17" ht="31.5" x14ac:dyDescent="0.25">
      <c r="A43" s="115" t="s">
        <v>68</v>
      </c>
      <c r="B43" s="47" t="s">
        <v>69</v>
      </c>
      <c r="C43" s="28">
        <v>133</v>
      </c>
      <c r="D43" s="10" t="s">
        <v>65</v>
      </c>
      <c r="E43" s="10" t="s">
        <v>104</v>
      </c>
      <c r="F43" s="29">
        <v>4046</v>
      </c>
      <c r="G43" s="4">
        <f>+ROUND(F43*C43*J9,0)</f>
        <v>9148006</v>
      </c>
      <c r="H43" s="29">
        <v>4046</v>
      </c>
      <c r="I43" s="4">
        <f>+ROUND(H43*C43*L9,0)</f>
        <v>196413070</v>
      </c>
      <c r="J43" s="4">
        <f>+G43+I43</f>
        <v>205561076</v>
      </c>
      <c r="K43" s="4"/>
      <c r="L43" s="4"/>
      <c r="M43" s="3"/>
      <c r="N43" s="3"/>
      <c r="O43" s="2"/>
      <c r="Q43" s="6"/>
    </row>
    <row r="44" spans="1:17" x14ac:dyDescent="0.25">
      <c r="A44" s="115"/>
      <c r="B44" s="107" t="s">
        <v>70</v>
      </c>
      <c r="C44" s="108"/>
      <c r="D44" s="10" t="s">
        <v>88</v>
      </c>
      <c r="E44" s="10" t="s">
        <v>71</v>
      </c>
      <c r="F44" s="38">
        <v>7391440</v>
      </c>
      <c r="G44" s="4">
        <f>+ROUND((F44/30)*$J$10,0)</f>
        <v>4188483</v>
      </c>
      <c r="H44" s="38">
        <v>7391440</v>
      </c>
      <c r="I44" s="4">
        <f>+ROUND((H44/30)*$L$10,0)</f>
        <v>89929187</v>
      </c>
      <c r="J44" s="4">
        <f t="shared" ref="J44:J53" si="8">+G44+I44</f>
        <v>94117670</v>
      </c>
      <c r="K44" s="4"/>
      <c r="L44" s="4"/>
      <c r="M44" s="3"/>
      <c r="N44" s="3"/>
      <c r="O44" s="2"/>
      <c r="Q44" s="6"/>
    </row>
    <row r="45" spans="1:17" ht="31.5" x14ac:dyDescent="0.25">
      <c r="A45" s="115"/>
      <c r="B45" s="47" t="s">
        <v>72</v>
      </c>
      <c r="C45" s="28">
        <v>1</v>
      </c>
      <c r="D45" s="17" t="s">
        <v>73</v>
      </c>
      <c r="E45" s="17" t="s">
        <v>74</v>
      </c>
      <c r="F45" s="29">
        <v>248737</v>
      </c>
      <c r="G45" s="4">
        <f>+ROUND(F45*C45,0)</f>
        <v>248737</v>
      </c>
      <c r="H45" s="4"/>
      <c r="I45" s="4"/>
      <c r="J45" s="4">
        <f t="shared" si="8"/>
        <v>248737</v>
      </c>
      <c r="K45" s="4"/>
      <c r="L45" s="4"/>
      <c r="M45" s="3"/>
      <c r="N45" s="3"/>
      <c r="O45" s="2"/>
      <c r="Q45" s="6"/>
    </row>
    <row r="46" spans="1:17" ht="31.5" x14ac:dyDescent="0.25">
      <c r="A46" s="115"/>
      <c r="B46" s="48" t="s">
        <v>75</v>
      </c>
      <c r="C46" s="28">
        <v>1</v>
      </c>
      <c r="D46" s="17" t="s">
        <v>73</v>
      </c>
      <c r="E46" s="17" t="s">
        <v>74</v>
      </c>
      <c r="F46" s="11"/>
      <c r="G46" s="11"/>
      <c r="H46" s="29">
        <v>1079191</v>
      </c>
      <c r="I46" s="4">
        <f>ROUND(C46*H46,0)</f>
        <v>1079191</v>
      </c>
      <c r="J46" s="4">
        <f t="shared" si="8"/>
        <v>1079191</v>
      </c>
      <c r="K46" s="4"/>
      <c r="L46" s="4"/>
      <c r="M46" s="3"/>
      <c r="N46" s="3"/>
      <c r="O46" s="2"/>
      <c r="Q46" s="6"/>
    </row>
    <row r="47" spans="1:17" ht="31.5" x14ac:dyDescent="0.25">
      <c r="A47" s="115"/>
      <c r="B47" s="47" t="s">
        <v>114</v>
      </c>
      <c r="C47" s="28">
        <v>1</v>
      </c>
      <c r="D47" s="17" t="s">
        <v>73</v>
      </c>
      <c r="E47" s="17" t="s">
        <v>74</v>
      </c>
      <c r="F47" s="67">
        <v>6963280</v>
      </c>
      <c r="G47" s="4">
        <f>+ROUND(F47*C47,0)</f>
        <v>6963280</v>
      </c>
      <c r="H47" s="4"/>
      <c r="I47" s="4"/>
      <c r="J47" s="4">
        <f t="shared" si="8"/>
        <v>6963280</v>
      </c>
      <c r="K47" s="4"/>
      <c r="L47" s="4"/>
      <c r="M47" s="3"/>
      <c r="N47" s="3"/>
      <c r="O47" s="2"/>
      <c r="Q47" s="6"/>
    </row>
    <row r="48" spans="1:17" ht="31.5" x14ac:dyDescent="0.25">
      <c r="A48" s="115"/>
      <c r="B48" s="47" t="s">
        <v>95</v>
      </c>
      <c r="C48" s="28">
        <v>1</v>
      </c>
      <c r="D48" s="17" t="s">
        <v>73</v>
      </c>
      <c r="E48" s="17" t="s">
        <v>74</v>
      </c>
      <c r="F48" s="11"/>
      <c r="G48" s="11"/>
      <c r="H48" s="39">
        <v>6730657</v>
      </c>
      <c r="I48" s="4">
        <f>+ROUND(H48*C48,0)</f>
        <v>6730657</v>
      </c>
      <c r="J48" s="4">
        <f t="shared" si="8"/>
        <v>6730657</v>
      </c>
      <c r="K48" s="4"/>
      <c r="L48" s="4"/>
      <c r="M48" s="3"/>
      <c r="N48" s="3"/>
      <c r="O48" s="2"/>
      <c r="Q48" s="6"/>
    </row>
    <row r="49" spans="1:19" ht="31.5" x14ac:dyDescent="0.25">
      <c r="A49" s="115"/>
      <c r="B49" s="47" t="s">
        <v>115</v>
      </c>
      <c r="C49" s="28">
        <v>1</v>
      </c>
      <c r="D49" s="17" t="s">
        <v>73</v>
      </c>
      <c r="E49" s="17" t="s">
        <v>74</v>
      </c>
      <c r="F49" s="40">
        <v>8435795</v>
      </c>
      <c r="G49" s="4">
        <f>+ROUND(F49*C49,0)</f>
        <v>8435795</v>
      </c>
      <c r="H49" s="4"/>
      <c r="I49" s="4"/>
      <c r="J49" s="4">
        <f t="shared" si="8"/>
        <v>8435795</v>
      </c>
      <c r="K49" s="4"/>
      <c r="L49" s="4"/>
      <c r="M49" s="3"/>
      <c r="N49" s="3"/>
      <c r="O49" s="2"/>
      <c r="Q49" s="6"/>
    </row>
    <row r="50" spans="1:19" ht="45" x14ac:dyDescent="0.25">
      <c r="A50" s="115"/>
      <c r="B50" s="47" t="s">
        <v>118</v>
      </c>
      <c r="C50" s="28">
        <v>1</v>
      </c>
      <c r="D50" s="17" t="s">
        <v>73</v>
      </c>
      <c r="E50" s="17" t="s">
        <v>74</v>
      </c>
      <c r="F50" s="11"/>
      <c r="G50" s="11"/>
      <c r="H50" s="41">
        <v>59048</v>
      </c>
      <c r="I50" s="4">
        <f>+ROUND(H50*C50,0)</f>
        <v>59048</v>
      </c>
      <c r="J50" s="4">
        <f t="shared" si="8"/>
        <v>59048</v>
      </c>
      <c r="K50" s="4"/>
      <c r="L50" s="4"/>
      <c r="M50" s="3"/>
      <c r="N50" s="3"/>
      <c r="O50" s="2"/>
      <c r="Q50" s="6"/>
    </row>
    <row r="51" spans="1:19" ht="31.5" x14ac:dyDescent="0.25">
      <c r="A51" s="115"/>
      <c r="B51" s="48" t="s">
        <v>77</v>
      </c>
      <c r="C51" s="23">
        <v>2</v>
      </c>
      <c r="D51" s="17" t="s">
        <v>78</v>
      </c>
      <c r="E51" s="65" t="s">
        <v>79</v>
      </c>
      <c r="F51" s="11"/>
      <c r="G51" s="11"/>
      <c r="H51" s="29">
        <v>126727</v>
      </c>
      <c r="I51" s="4">
        <f>+ROUND(H51*C51*$B$9,0)</f>
        <v>20276320</v>
      </c>
      <c r="J51" s="4">
        <f t="shared" si="8"/>
        <v>20276320</v>
      </c>
      <c r="K51" s="4"/>
      <c r="L51" s="4"/>
      <c r="M51" s="3"/>
      <c r="N51" s="3"/>
      <c r="O51" s="2"/>
      <c r="Q51" s="6"/>
    </row>
    <row r="52" spans="1:19" ht="31.5" x14ac:dyDescent="0.25">
      <c r="A52" s="115"/>
      <c r="B52" s="48" t="s">
        <v>80</v>
      </c>
      <c r="C52" s="23">
        <v>4</v>
      </c>
      <c r="D52" s="17" t="s">
        <v>78</v>
      </c>
      <c r="E52" s="65" t="s">
        <v>79</v>
      </c>
      <c r="F52" s="11"/>
      <c r="G52" s="11"/>
      <c r="H52" s="29">
        <v>1011384</v>
      </c>
      <c r="I52" s="4">
        <f>+ROUND(H52*C52*$B$9,0)</f>
        <v>323642880</v>
      </c>
      <c r="J52" s="4">
        <f t="shared" si="8"/>
        <v>323642880</v>
      </c>
      <c r="K52" s="4"/>
      <c r="L52" s="4"/>
      <c r="M52" s="3"/>
      <c r="N52" s="3"/>
      <c r="O52" s="2"/>
      <c r="Q52" s="6"/>
    </row>
    <row r="53" spans="1:19" ht="31.5" x14ac:dyDescent="0.25">
      <c r="A53" s="115"/>
      <c r="B53" s="67" t="s">
        <v>81</v>
      </c>
      <c r="C53" s="23">
        <v>10</v>
      </c>
      <c r="D53" s="17" t="s">
        <v>78</v>
      </c>
      <c r="E53" s="65" t="s">
        <v>71</v>
      </c>
      <c r="F53" s="11"/>
      <c r="G53" s="11"/>
      <c r="H53" s="5">
        <v>53224</v>
      </c>
      <c r="I53" s="4">
        <f>+ROUND(H53*C53,0)</f>
        <v>532240</v>
      </c>
      <c r="J53" s="4">
        <f t="shared" si="8"/>
        <v>532240</v>
      </c>
      <c r="K53" s="4"/>
      <c r="L53" s="4"/>
      <c r="M53" s="3"/>
      <c r="N53" s="3"/>
      <c r="O53" s="2"/>
    </row>
    <row r="54" spans="1:19" x14ac:dyDescent="0.25">
      <c r="A54" s="115"/>
      <c r="B54" s="122" t="s">
        <v>82</v>
      </c>
      <c r="C54" s="122"/>
      <c r="D54" s="122"/>
      <c r="E54" s="122"/>
      <c r="F54" s="75">
        <f>SUM(F43:F53)</f>
        <v>23043298</v>
      </c>
      <c r="G54" s="75">
        <f>SUM(G43:G53)</f>
        <v>28984301</v>
      </c>
      <c r="H54" s="75">
        <f>SUM(H43:H53)</f>
        <v>16455717</v>
      </c>
      <c r="I54" s="75">
        <f>SUM(I43:I53)</f>
        <v>638662593</v>
      </c>
      <c r="J54" s="75">
        <f>SUM(J43:J53)</f>
        <v>667646894</v>
      </c>
      <c r="K54" s="75">
        <f t="shared" ref="K54:L54" si="9">SUM(K43:K53)</f>
        <v>0</v>
      </c>
      <c r="L54" s="75">
        <f t="shared" si="9"/>
        <v>0</v>
      </c>
      <c r="M54" s="25"/>
      <c r="N54" s="3"/>
      <c r="O54" s="37"/>
      <c r="P54" s="8"/>
      <c r="S54" s="2"/>
    </row>
    <row r="55" spans="1:19" x14ac:dyDescent="0.25">
      <c r="A55" s="114" t="s">
        <v>83</v>
      </c>
      <c r="B55" s="114"/>
      <c r="C55" s="114"/>
      <c r="D55" s="114"/>
      <c r="E55" s="114"/>
      <c r="F55" s="70">
        <f>+F54+F42+F38</f>
        <v>144156056</v>
      </c>
      <c r="G55" s="70">
        <f>+G54+G42+G38</f>
        <v>201744708</v>
      </c>
      <c r="H55" s="70">
        <f>+H54+H42+H38</f>
        <v>140032465</v>
      </c>
      <c r="I55" s="70">
        <f>+I54+I42+I38</f>
        <v>4557900831</v>
      </c>
      <c r="J55" s="70">
        <f>+J54+J42+J38</f>
        <v>4759645539</v>
      </c>
      <c r="K55" s="70">
        <f t="shared" ref="K55:L55" si="10">+K54+K42+K38</f>
        <v>0</v>
      </c>
      <c r="L55" s="70">
        <f t="shared" si="10"/>
        <v>0</v>
      </c>
      <c r="M55" s="27"/>
      <c r="N55" s="3"/>
      <c r="O55" s="2"/>
    </row>
    <row r="56" spans="1:19" ht="16.5" thickBot="1" x14ac:dyDescent="0.3">
      <c r="A56" s="81"/>
      <c r="B56" s="81"/>
      <c r="C56" s="81"/>
      <c r="D56" s="81"/>
      <c r="E56" s="81"/>
      <c r="F56" s="27"/>
      <c r="G56" s="27"/>
      <c r="H56" s="27"/>
      <c r="I56" s="105" t="s">
        <v>103</v>
      </c>
      <c r="J56" s="106"/>
      <c r="K56" s="94">
        <f>K55/J55</f>
        <v>0</v>
      </c>
      <c r="L56" s="94">
        <f>L55/J55</f>
        <v>0</v>
      </c>
      <c r="N56" s="3"/>
      <c r="O56" s="2"/>
    </row>
    <row r="57" spans="1:19" ht="21" thickBot="1" x14ac:dyDescent="0.3">
      <c r="A57" s="81"/>
      <c r="B57" s="81"/>
      <c r="C57" s="81"/>
      <c r="D57" s="81"/>
      <c r="E57" s="81"/>
      <c r="F57" s="27"/>
      <c r="G57" s="27"/>
      <c r="H57" s="27"/>
      <c r="I57" s="27"/>
      <c r="J57" s="82"/>
      <c r="K57" s="84">
        <f>K56+L56</f>
        <v>0</v>
      </c>
      <c r="L57" s="83"/>
      <c r="N57" s="26">
        <f t="shared" si="6"/>
        <v>0</v>
      </c>
      <c r="O57" s="2"/>
    </row>
    <row r="58" spans="1:19" ht="18" x14ac:dyDescent="0.25">
      <c r="A58" s="100" t="s">
        <v>99</v>
      </c>
      <c r="B58" s="100"/>
      <c r="C58" s="100"/>
      <c r="D58" s="100"/>
      <c r="E58" s="100"/>
      <c r="F58" s="100"/>
      <c r="G58" s="100"/>
      <c r="H58" s="100"/>
      <c r="I58" s="100"/>
      <c r="J58" s="100"/>
      <c r="K58" s="100"/>
      <c r="L58" s="100"/>
      <c r="N58" s="3"/>
      <c r="O58" s="2"/>
    </row>
    <row r="59" spans="1:19" ht="15" x14ac:dyDescent="0.25">
      <c r="A59" s="101" t="s">
        <v>100</v>
      </c>
      <c r="B59" s="102"/>
      <c r="C59" s="102"/>
      <c r="D59" s="102"/>
      <c r="E59" s="102"/>
      <c r="F59" s="102"/>
      <c r="G59" s="102"/>
      <c r="H59" s="102"/>
      <c r="I59" s="102"/>
      <c r="J59" s="102"/>
      <c r="K59" s="102"/>
      <c r="L59" s="103"/>
      <c r="N59" s="3"/>
      <c r="O59" s="2"/>
    </row>
    <row r="60" spans="1:19" ht="31.5" customHeight="1" x14ac:dyDescent="0.25">
      <c r="A60" s="118" t="s">
        <v>110</v>
      </c>
      <c r="B60" s="118"/>
      <c r="C60" s="118"/>
      <c r="D60" s="118"/>
      <c r="E60" s="118"/>
      <c r="F60" s="118"/>
      <c r="G60" s="118"/>
      <c r="H60" s="118"/>
      <c r="I60" s="118"/>
      <c r="J60" s="118"/>
      <c r="K60" s="118"/>
      <c r="L60" s="118"/>
      <c r="N60" s="3"/>
      <c r="O60" s="2"/>
    </row>
    <row r="61" spans="1:19" ht="31.5" customHeight="1" x14ac:dyDescent="0.25">
      <c r="A61" s="118"/>
      <c r="B61" s="118"/>
      <c r="C61" s="118"/>
      <c r="D61" s="118"/>
      <c r="E61" s="118"/>
      <c r="F61" s="118"/>
      <c r="G61" s="118"/>
      <c r="H61" s="118"/>
      <c r="I61" s="118"/>
      <c r="J61" s="118"/>
      <c r="K61" s="118"/>
      <c r="L61" s="118"/>
      <c r="N61" s="3"/>
      <c r="O61" s="2"/>
    </row>
    <row r="62" spans="1:19" ht="31.5" customHeight="1" x14ac:dyDescent="0.25">
      <c r="A62" s="118"/>
      <c r="B62" s="118"/>
      <c r="C62" s="118"/>
      <c r="D62" s="118"/>
      <c r="E62" s="118"/>
      <c r="F62" s="118"/>
      <c r="G62" s="118"/>
      <c r="H62" s="118"/>
      <c r="I62" s="118"/>
      <c r="J62" s="118"/>
      <c r="K62" s="118"/>
      <c r="L62" s="118"/>
      <c r="N62" s="3"/>
      <c r="O62" s="2"/>
    </row>
    <row r="63" spans="1:19" ht="31.5" customHeight="1" x14ac:dyDescent="0.25">
      <c r="A63" s="118"/>
      <c r="B63" s="118"/>
      <c r="C63" s="118"/>
      <c r="D63" s="118"/>
      <c r="E63" s="118"/>
      <c r="F63" s="118"/>
      <c r="G63" s="118"/>
      <c r="H63" s="118"/>
      <c r="I63" s="118"/>
      <c r="J63" s="118"/>
      <c r="K63" s="118"/>
      <c r="L63" s="118"/>
      <c r="N63" s="3"/>
      <c r="O63" s="2"/>
    </row>
    <row r="64" spans="1:19" ht="31.5" customHeight="1" x14ac:dyDescent="0.25">
      <c r="A64" s="118"/>
      <c r="B64" s="118"/>
      <c r="C64" s="118"/>
      <c r="D64" s="118"/>
      <c r="E64" s="118"/>
      <c r="F64" s="118"/>
      <c r="G64" s="118"/>
      <c r="H64" s="118"/>
      <c r="I64" s="118"/>
      <c r="J64" s="118"/>
      <c r="K64" s="118"/>
      <c r="L64" s="118"/>
      <c r="N64" s="3"/>
      <c r="O64" s="2"/>
      <c r="P64" s="9"/>
    </row>
    <row r="65" spans="1:16" ht="42" customHeight="1" x14ac:dyDescent="0.25">
      <c r="A65" s="118"/>
      <c r="B65" s="118"/>
      <c r="C65" s="118"/>
      <c r="D65" s="118"/>
      <c r="E65" s="118"/>
      <c r="F65" s="118"/>
      <c r="G65" s="118"/>
      <c r="H65" s="118"/>
      <c r="I65" s="118"/>
      <c r="J65" s="118"/>
      <c r="K65" s="118"/>
      <c r="L65" s="118"/>
      <c r="N65" s="3"/>
      <c r="O65" s="2"/>
      <c r="P65" s="9"/>
    </row>
    <row r="66" spans="1:16" ht="31.5" customHeight="1" x14ac:dyDescent="0.25">
      <c r="A66" s="118"/>
      <c r="B66" s="118"/>
      <c r="C66" s="118"/>
      <c r="D66" s="118"/>
      <c r="E66" s="118"/>
      <c r="F66" s="118"/>
      <c r="G66" s="118"/>
      <c r="H66" s="118"/>
      <c r="I66" s="118"/>
      <c r="J66" s="118"/>
      <c r="K66" s="118"/>
      <c r="L66" s="118"/>
      <c r="N66" s="3"/>
      <c r="O66" s="2"/>
    </row>
    <row r="67" spans="1:16" ht="31.5" customHeight="1" x14ac:dyDescent="0.25">
      <c r="A67" s="118"/>
      <c r="B67" s="118"/>
      <c r="C67" s="118"/>
      <c r="D67" s="118"/>
      <c r="E67" s="118"/>
      <c r="F67" s="118"/>
      <c r="G67" s="118"/>
      <c r="H67" s="118"/>
      <c r="I67" s="118"/>
      <c r="J67" s="118"/>
      <c r="K67" s="118"/>
      <c r="L67" s="118"/>
      <c r="N67" s="3"/>
      <c r="O67" s="2"/>
    </row>
    <row r="68" spans="1:16" ht="31.5" customHeight="1" x14ac:dyDescent="0.25">
      <c r="A68" s="118"/>
      <c r="B68" s="118"/>
      <c r="C68" s="118"/>
      <c r="D68" s="118"/>
      <c r="E68" s="118"/>
      <c r="F68" s="118"/>
      <c r="G68" s="118"/>
      <c r="H68" s="118"/>
      <c r="I68" s="118"/>
      <c r="J68" s="118"/>
      <c r="K68" s="118"/>
      <c r="L68" s="118"/>
      <c r="N68" s="3"/>
      <c r="O68" s="2"/>
    </row>
    <row r="69" spans="1:16" ht="31.5" customHeight="1" x14ac:dyDescent="0.25">
      <c r="A69" s="118"/>
      <c r="B69" s="118"/>
      <c r="C69" s="118"/>
      <c r="D69" s="118"/>
      <c r="E69" s="118"/>
      <c r="F69" s="118"/>
      <c r="G69" s="118"/>
      <c r="H69" s="118"/>
      <c r="I69" s="118"/>
      <c r="J69" s="118"/>
      <c r="K69" s="118"/>
      <c r="L69" s="118"/>
      <c r="N69" s="25"/>
      <c r="O69" s="2"/>
    </row>
    <row r="70" spans="1:16" ht="51" customHeight="1" x14ac:dyDescent="0.25">
      <c r="A70" s="118"/>
      <c r="B70" s="118"/>
      <c r="C70" s="118"/>
      <c r="D70" s="118"/>
      <c r="E70" s="118"/>
      <c r="F70" s="118"/>
      <c r="G70" s="118"/>
      <c r="H70" s="118"/>
      <c r="I70" s="118"/>
      <c r="J70" s="118"/>
      <c r="K70" s="118"/>
      <c r="L70" s="118"/>
      <c r="N70" s="27"/>
      <c r="O70" s="2"/>
    </row>
    <row r="71" spans="1:16" ht="15" x14ac:dyDescent="0.25">
      <c r="A71" s="118"/>
      <c r="B71" s="118"/>
      <c r="C71" s="118"/>
      <c r="D71" s="118"/>
      <c r="E71" s="118"/>
      <c r="F71" s="118"/>
      <c r="G71" s="118"/>
      <c r="H71" s="118"/>
      <c r="I71" s="118"/>
      <c r="J71" s="118"/>
      <c r="K71" s="118"/>
      <c r="L71" s="118"/>
    </row>
    <row r="72" spans="1:16" ht="15" x14ac:dyDescent="0.25">
      <c r="A72" s="118"/>
      <c r="B72" s="118"/>
      <c r="C72" s="118"/>
      <c r="D72" s="118"/>
      <c r="E72" s="118"/>
      <c r="F72" s="118"/>
      <c r="G72" s="118"/>
      <c r="H72" s="118"/>
      <c r="I72" s="118"/>
      <c r="J72" s="118"/>
      <c r="K72" s="118"/>
      <c r="L72" s="118"/>
    </row>
    <row r="73" spans="1:16" ht="15" x14ac:dyDescent="0.25">
      <c r="A73" s="118"/>
      <c r="B73" s="118"/>
      <c r="C73" s="118"/>
      <c r="D73" s="118"/>
      <c r="E73" s="118"/>
      <c r="F73" s="118"/>
      <c r="G73" s="118"/>
      <c r="H73" s="118"/>
      <c r="I73" s="118"/>
      <c r="J73" s="118"/>
      <c r="K73" s="118"/>
      <c r="L73" s="118"/>
    </row>
    <row r="74" spans="1:16" ht="15" x14ac:dyDescent="0.25">
      <c r="A74" s="118"/>
      <c r="B74" s="118"/>
      <c r="C74" s="118"/>
      <c r="D74" s="118"/>
      <c r="E74" s="118"/>
      <c r="F74" s="118"/>
      <c r="G74" s="118"/>
      <c r="H74" s="118"/>
      <c r="I74" s="118"/>
      <c r="J74" s="118"/>
      <c r="K74" s="118"/>
      <c r="L74" s="118"/>
    </row>
    <row r="75" spans="1:16" ht="15" x14ac:dyDescent="0.25">
      <c r="A75" s="118"/>
      <c r="B75" s="118"/>
      <c r="C75" s="118"/>
      <c r="D75" s="118"/>
      <c r="E75" s="118"/>
      <c r="F75" s="118"/>
      <c r="G75" s="118"/>
      <c r="H75" s="118"/>
      <c r="I75" s="118"/>
      <c r="J75" s="118"/>
      <c r="K75" s="118"/>
      <c r="L75" s="118"/>
    </row>
    <row r="76" spans="1:16" ht="15" x14ac:dyDescent="0.25">
      <c r="A76" s="99" t="s">
        <v>102</v>
      </c>
      <c r="B76" s="99"/>
      <c r="C76" s="99"/>
      <c r="D76" s="99"/>
      <c r="E76" s="99"/>
      <c r="F76" s="99"/>
      <c r="G76" s="99"/>
      <c r="H76" s="99"/>
      <c r="I76" s="99"/>
      <c r="J76" s="99"/>
      <c r="K76" s="99"/>
      <c r="L76" s="99"/>
    </row>
    <row r="77" spans="1:16" ht="15" x14ac:dyDescent="0.25">
      <c r="A77" s="99"/>
      <c r="B77" s="99"/>
      <c r="C77" s="99"/>
      <c r="D77" s="99"/>
      <c r="E77" s="99"/>
      <c r="F77" s="99"/>
      <c r="G77" s="99"/>
      <c r="H77" s="99"/>
      <c r="I77" s="99"/>
      <c r="J77" s="99"/>
      <c r="K77" s="99"/>
      <c r="L77" s="99"/>
    </row>
    <row r="78" spans="1:16" ht="15" x14ac:dyDescent="0.25">
      <c r="A78" s="99"/>
      <c r="B78" s="99"/>
      <c r="C78" s="99"/>
      <c r="D78" s="99"/>
      <c r="E78" s="99"/>
      <c r="F78" s="99"/>
      <c r="G78" s="99"/>
      <c r="H78" s="99"/>
      <c r="I78" s="99"/>
      <c r="J78" s="99"/>
      <c r="K78" s="99"/>
      <c r="L78" s="99"/>
    </row>
    <row r="79" spans="1:16" ht="15" x14ac:dyDescent="0.25">
      <c r="A79" s="99"/>
      <c r="B79" s="99"/>
      <c r="C79" s="99"/>
      <c r="D79" s="99"/>
      <c r="E79" s="99"/>
      <c r="F79" s="99"/>
      <c r="G79" s="99"/>
      <c r="H79" s="99"/>
      <c r="I79" s="99"/>
      <c r="J79" s="99"/>
      <c r="K79" s="99"/>
      <c r="L79" s="99"/>
    </row>
    <row r="80" spans="1:16" ht="15" x14ac:dyDescent="0.25">
      <c r="A80" s="99"/>
      <c r="B80" s="99"/>
      <c r="C80" s="99"/>
      <c r="D80" s="99"/>
      <c r="E80" s="99"/>
      <c r="F80" s="99"/>
      <c r="G80" s="99"/>
      <c r="H80" s="99"/>
      <c r="I80" s="99"/>
      <c r="J80" s="99"/>
      <c r="K80" s="99"/>
      <c r="L80" s="99"/>
    </row>
    <row r="81" spans="1:12" ht="15" x14ac:dyDescent="0.25">
      <c r="A81" s="99"/>
      <c r="B81" s="99"/>
      <c r="C81" s="99"/>
      <c r="D81" s="99"/>
      <c r="E81" s="99"/>
      <c r="F81" s="99"/>
      <c r="G81" s="99"/>
      <c r="H81" s="99"/>
      <c r="I81" s="99"/>
      <c r="J81" s="99"/>
      <c r="K81" s="99"/>
      <c r="L81" s="99"/>
    </row>
    <row r="82" spans="1:12" ht="15" x14ac:dyDescent="0.25">
      <c r="A82" s="99"/>
      <c r="B82" s="99"/>
      <c r="C82" s="99"/>
      <c r="D82" s="99"/>
      <c r="E82" s="99"/>
      <c r="F82" s="99"/>
      <c r="G82" s="99"/>
      <c r="H82" s="99"/>
      <c r="I82" s="99"/>
      <c r="J82" s="99"/>
      <c r="K82" s="99"/>
      <c r="L82" s="99"/>
    </row>
    <row r="83" spans="1:12" ht="15" x14ac:dyDescent="0.25">
      <c r="A83" s="99"/>
      <c r="B83" s="99"/>
      <c r="C83" s="99"/>
      <c r="D83" s="99"/>
      <c r="E83" s="99"/>
      <c r="F83" s="99"/>
      <c r="G83" s="99"/>
      <c r="H83" s="99"/>
      <c r="I83" s="99"/>
      <c r="J83" s="99"/>
      <c r="K83" s="99"/>
      <c r="L83" s="99"/>
    </row>
    <row r="84" spans="1:12" ht="15" x14ac:dyDescent="0.25">
      <c r="A84" s="99"/>
      <c r="B84" s="99"/>
      <c r="C84" s="99"/>
      <c r="D84" s="99"/>
      <c r="E84" s="99"/>
      <c r="F84" s="99"/>
      <c r="G84" s="99"/>
      <c r="H84" s="99"/>
      <c r="I84" s="99"/>
      <c r="J84" s="99"/>
      <c r="K84" s="99"/>
      <c r="L84" s="99"/>
    </row>
    <row r="85" spans="1:12" ht="15" x14ac:dyDescent="0.25">
      <c r="A85" s="99"/>
      <c r="B85" s="99"/>
      <c r="C85" s="99"/>
      <c r="D85" s="99"/>
      <c r="E85" s="99"/>
      <c r="F85" s="99"/>
      <c r="G85" s="99"/>
      <c r="H85" s="99"/>
      <c r="I85" s="99"/>
      <c r="J85" s="99"/>
      <c r="K85" s="99"/>
      <c r="L85" s="99"/>
    </row>
  </sheetData>
  <autoFilter ref="B13:J13" xr:uid="{ED066296-94B3-4990-ACA7-2E67BDB08DF4}">
    <filterColumn colId="2" showButton="0"/>
  </autoFilter>
  <mergeCells count="50">
    <mergeCell ref="I56:J56"/>
    <mergeCell ref="A58:L58"/>
    <mergeCell ref="A59:L59"/>
    <mergeCell ref="A60:L75"/>
    <mergeCell ref="A76:L85"/>
    <mergeCell ref="A55:E55"/>
    <mergeCell ref="D10:G10"/>
    <mergeCell ref="B1:L1"/>
    <mergeCell ref="B2:L2"/>
    <mergeCell ref="B3:L3"/>
    <mergeCell ref="B4:L4"/>
    <mergeCell ref="D6:G9"/>
    <mergeCell ref="B41:C41"/>
    <mergeCell ref="D24:E24"/>
    <mergeCell ref="B31:C31"/>
    <mergeCell ref="F12:G12"/>
    <mergeCell ref="A43:A54"/>
    <mergeCell ref="B38:E38"/>
    <mergeCell ref="B42:E42"/>
    <mergeCell ref="B54:E54"/>
    <mergeCell ref="D25:E25"/>
    <mergeCell ref="A39:A42"/>
    <mergeCell ref="B39:C39"/>
    <mergeCell ref="B40:C40"/>
    <mergeCell ref="B32:C32"/>
    <mergeCell ref="B33:C33"/>
    <mergeCell ref="B34:C34"/>
    <mergeCell ref="B35:C35"/>
    <mergeCell ref="B36:C36"/>
    <mergeCell ref="H12:I12"/>
    <mergeCell ref="D26:E26"/>
    <mergeCell ref="D27:E27"/>
    <mergeCell ref="D28:E28"/>
    <mergeCell ref="B30:C30"/>
    <mergeCell ref="B44:C44"/>
    <mergeCell ref="D29:E29"/>
    <mergeCell ref="K12:L12"/>
    <mergeCell ref="D13:E13"/>
    <mergeCell ref="A14:A38"/>
    <mergeCell ref="D14:E14"/>
    <mergeCell ref="D15:E15"/>
    <mergeCell ref="D16:E16"/>
    <mergeCell ref="D17:E17"/>
    <mergeCell ref="D18:E18"/>
    <mergeCell ref="D19:E19"/>
    <mergeCell ref="D20:E20"/>
    <mergeCell ref="D21:E21"/>
    <mergeCell ref="D22:E22"/>
    <mergeCell ref="D23:E23"/>
    <mergeCell ref="B37:C37"/>
  </mergeCells>
  <dataValidations count="1">
    <dataValidation allowBlank="1" showInputMessage="1" showErrorMessage="1" prompt="ENTIENDASE UN MES DE ATENCIÓN COMO MES LABORAL QUE REFIERE 30 DIAS" sqref="A8:A9 B10" xr:uid="{4280B56F-ED12-44D5-94DA-47213F41F98D}"/>
  </dataValidations>
  <printOptions horizontalCentered="1" verticalCentered="1"/>
  <pageMargins left="0" right="0" top="0" bottom="0" header="0" footer="0"/>
  <pageSetup scale="31" orientation="landscape" horizontalDpi="4294967295" verticalDpi="4294967295" r:id="rId1"/>
  <rowBreaks count="1" manualBreakCount="1">
    <brk id="85" max="11"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0313C-4735-475E-B670-63DDE48F757C}">
  <sheetPr>
    <tabColor theme="5" tint="0.59999389629810485"/>
    <pageSetUpPr fitToPage="1"/>
  </sheetPr>
  <dimension ref="A1:S85"/>
  <sheetViews>
    <sheetView showGridLines="0" view="pageBreakPreview" topLeftCell="A56" zoomScale="65" zoomScaleNormal="50" zoomScaleSheetLayoutView="65" workbookViewId="0">
      <selection activeCell="B52" sqref="B52"/>
    </sheetView>
  </sheetViews>
  <sheetFormatPr baseColWidth="10" defaultColWidth="11.42578125" defaultRowHeight="15.75" x14ac:dyDescent="0.25"/>
  <cols>
    <col min="1" max="1" width="18.5703125" style="1" customWidth="1"/>
    <col min="2" max="2" width="57" style="1" customWidth="1"/>
    <col min="3" max="3" width="16.28515625" style="1" customWidth="1"/>
    <col min="4" max="4" width="17.5703125" style="19" customWidth="1"/>
    <col min="5" max="5" width="23.140625" style="19" customWidth="1"/>
    <col min="6" max="12" width="30.140625" style="1" customWidth="1"/>
    <col min="13" max="14" width="28.42578125" style="1" hidden="1" customWidth="1"/>
    <col min="15" max="15" width="15.85546875" style="1" hidden="1" customWidth="1"/>
    <col min="16" max="16" width="13.42578125" style="7" hidden="1" customWidth="1"/>
    <col min="17" max="17" width="17.7109375" style="7" hidden="1" customWidth="1"/>
    <col min="18" max="18" width="23.85546875" style="7" customWidth="1"/>
    <col min="19" max="19" width="23.85546875" style="1" customWidth="1"/>
    <col min="20" max="223" width="11.42578125" style="1"/>
    <col min="224" max="225" width="9.7109375" style="1" customWidth="1"/>
    <col min="226" max="226" width="61" style="1" customWidth="1"/>
    <col min="227" max="227" width="18.7109375" style="1" customWidth="1"/>
    <col min="228" max="228" width="17.85546875" style="1" customWidth="1"/>
    <col min="229" max="232" width="57" style="1" customWidth="1"/>
    <col min="233" max="233" width="25.85546875" style="1" bestFit="1" customWidth="1"/>
    <col min="234" max="234" width="25.140625" style="1" customWidth="1"/>
    <col min="235" max="235" width="33.28515625" style="1" customWidth="1"/>
    <col min="236" max="236" width="24.140625" style="1" customWidth="1"/>
    <col min="237" max="237" width="27.42578125" style="1" customWidth="1"/>
    <col min="238" max="479" width="11.42578125" style="1"/>
    <col min="480" max="481" width="9.7109375" style="1" customWidth="1"/>
    <col min="482" max="482" width="61" style="1" customWidth="1"/>
    <col min="483" max="483" width="18.7109375" style="1" customWidth="1"/>
    <col min="484" max="484" width="17.85546875" style="1" customWidth="1"/>
    <col min="485" max="488" width="57" style="1" customWidth="1"/>
    <col min="489" max="489" width="25.85546875" style="1" bestFit="1" customWidth="1"/>
    <col min="490" max="490" width="25.140625" style="1" customWidth="1"/>
    <col min="491" max="491" width="33.28515625" style="1" customWidth="1"/>
    <col min="492" max="492" width="24.140625" style="1" customWidth="1"/>
    <col min="493" max="493" width="27.42578125" style="1" customWidth="1"/>
    <col min="494" max="735" width="11.42578125" style="1"/>
    <col min="736" max="737" width="9.7109375" style="1" customWidth="1"/>
    <col min="738" max="738" width="61" style="1" customWidth="1"/>
    <col min="739" max="739" width="18.7109375" style="1" customWidth="1"/>
    <col min="740" max="740" width="17.85546875" style="1" customWidth="1"/>
    <col min="741" max="744" width="57" style="1" customWidth="1"/>
    <col min="745" max="745" width="25.85546875" style="1" bestFit="1" customWidth="1"/>
    <col min="746" max="746" width="25.140625" style="1" customWidth="1"/>
    <col min="747" max="747" width="33.28515625" style="1" customWidth="1"/>
    <col min="748" max="748" width="24.140625" style="1" customWidth="1"/>
    <col min="749" max="749" width="27.42578125" style="1" customWidth="1"/>
    <col min="750" max="991" width="11.42578125" style="1"/>
    <col min="992" max="993" width="9.7109375" style="1" customWidth="1"/>
    <col min="994" max="994" width="61" style="1" customWidth="1"/>
    <col min="995" max="995" width="18.7109375" style="1" customWidth="1"/>
    <col min="996" max="996" width="17.85546875" style="1" customWidth="1"/>
    <col min="997" max="1000" width="57" style="1" customWidth="1"/>
    <col min="1001" max="1001" width="25.85546875" style="1" bestFit="1" customWidth="1"/>
    <col min="1002" max="1002" width="25.140625" style="1" customWidth="1"/>
    <col min="1003" max="1003" width="33.28515625" style="1" customWidth="1"/>
    <col min="1004" max="1004" width="24.140625" style="1" customWidth="1"/>
    <col min="1005" max="1005" width="27.42578125" style="1" customWidth="1"/>
    <col min="1006" max="1247" width="11.42578125" style="1"/>
    <col min="1248" max="1249" width="9.7109375" style="1" customWidth="1"/>
    <col min="1250" max="1250" width="61" style="1" customWidth="1"/>
    <col min="1251" max="1251" width="18.7109375" style="1" customWidth="1"/>
    <col min="1252" max="1252" width="17.85546875" style="1" customWidth="1"/>
    <col min="1253" max="1256" width="57" style="1" customWidth="1"/>
    <col min="1257" max="1257" width="25.85546875" style="1" bestFit="1" customWidth="1"/>
    <col min="1258" max="1258" width="25.140625" style="1" customWidth="1"/>
    <col min="1259" max="1259" width="33.28515625" style="1" customWidth="1"/>
    <col min="1260" max="1260" width="24.140625" style="1" customWidth="1"/>
    <col min="1261" max="1261" width="27.42578125" style="1" customWidth="1"/>
    <col min="1262" max="1503" width="11.42578125" style="1"/>
    <col min="1504" max="1505" width="9.7109375" style="1" customWidth="1"/>
    <col min="1506" max="1506" width="61" style="1" customWidth="1"/>
    <col min="1507" max="1507" width="18.7109375" style="1" customWidth="1"/>
    <col min="1508" max="1508" width="17.85546875" style="1" customWidth="1"/>
    <col min="1509" max="1512" width="57" style="1" customWidth="1"/>
    <col min="1513" max="1513" width="25.85546875" style="1" bestFit="1" customWidth="1"/>
    <col min="1514" max="1514" width="25.140625" style="1" customWidth="1"/>
    <col min="1515" max="1515" width="33.28515625" style="1" customWidth="1"/>
    <col min="1516" max="1516" width="24.140625" style="1" customWidth="1"/>
    <col min="1517" max="1517" width="27.42578125" style="1" customWidth="1"/>
    <col min="1518" max="1759" width="11.42578125" style="1"/>
    <col min="1760" max="1761" width="9.7109375" style="1" customWidth="1"/>
    <col min="1762" max="1762" width="61" style="1" customWidth="1"/>
    <col min="1763" max="1763" width="18.7109375" style="1" customWidth="1"/>
    <col min="1764" max="1764" width="17.85546875" style="1" customWidth="1"/>
    <col min="1765" max="1768" width="57" style="1" customWidth="1"/>
    <col min="1769" max="1769" width="25.85546875" style="1" bestFit="1" customWidth="1"/>
    <col min="1770" max="1770" width="25.140625" style="1" customWidth="1"/>
    <col min="1771" max="1771" width="33.28515625" style="1" customWidth="1"/>
    <col min="1772" max="1772" width="24.140625" style="1" customWidth="1"/>
    <col min="1773" max="1773" width="27.42578125" style="1" customWidth="1"/>
    <col min="1774" max="2015" width="11.42578125" style="1"/>
    <col min="2016" max="2017" width="9.7109375" style="1" customWidth="1"/>
    <col min="2018" max="2018" width="61" style="1" customWidth="1"/>
    <col min="2019" max="2019" width="18.7109375" style="1" customWidth="1"/>
    <col min="2020" max="2020" width="17.85546875" style="1" customWidth="1"/>
    <col min="2021" max="2024" width="57" style="1" customWidth="1"/>
    <col min="2025" max="2025" width="25.85546875" style="1" bestFit="1" customWidth="1"/>
    <col min="2026" max="2026" width="25.140625" style="1" customWidth="1"/>
    <col min="2027" max="2027" width="33.28515625" style="1" customWidth="1"/>
    <col min="2028" max="2028" width="24.140625" style="1" customWidth="1"/>
    <col min="2029" max="2029" width="27.42578125" style="1" customWidth="1"/>
    <col min="2030" max="2271" width="11.42578125" style="1"/>
    <col min="2272" max="2273" width="9.7109375" style="1" customWidth="1"/>
    <col min="2274" max="2274" width="61" style="1" customWidth="1"/>
    <col min="2275" max="2275" width="18.7109375" style="1" customWidth="1"/>
    <col min="2276" max="2276" width="17.85546875" style="1" customWidth="1"/>
    <col min="2277" max="2280" width="57" style="1" customWidth="1"/>
    <col min="2281" max="2281" width="25.85546875" style="1" bestFit="1" customWidth="1"/>
    <col min="2282" max="2282" width="25.140625" style="1" customWidth="1"/>
    <col min="2283" max="2283" width="33.28515625" style="1" customWidth="1"/>
    <col min="2284" max="2284" width="24.140625" style="1" customWidth="1"/>
    <col min="2285" max="2285" width="27.42578125" style="1" customWidth="1"/>
    <col min="2286" max="2527" width="11.42578125" style="1"/>
    <col min="2528" max="2529" width="9.7109375" style="1" customWidth="1"/>
    <col min="2530" max="2530" width="61" style="1" customWidth="1"/>
    <col min="2531" max="2531" width="18.7109375" style="1" customWidth="1"/>
    <col min="2532" max="2532" width="17.85546875" style="1" customWidth="1"/>
    <col min="2533" max="2536" width="57" style="1" customWidth="1"/>
    <col min="2537" max="2537" width="25.85546875" style="1" bestFit="1" customWidth="1"/>
    <col min="2538" max="2538" width="25.140625" style="1" customWidth="1"/>
    <col min="2539" max="2539" width="33.28515625" style="1" customWidth="1"/>
    <col min="2540" max="2540" width="24.140625" style="1" customWidth="1"/>
    <col min="2541" max="2541" width="27.42578125" style="1" customWidth="1"/>
    <col min="2542" max="2783" width="11.42578125" style="1"/>
    <col min="2784" max="2785" width="9.7109375" style="1" customWidth="1"/>
    <col min="2786" max="2786" width="61" style="1" customWidth="1"/>
    <col min="2787" max="2787" width="18.7109375" style="1" customWidth="1"/>
    <col min="2788" max="2788" width="17.85546875" style="1" customWidth="1"/>
    <col min="2789" max="2792" width="57" style="1" customWidth="1"/>
    <col min="2793" max="2793" width="25.85546875" style="1" bestFit="1" customWidth="1"/>
    <col min="2794" max="2794" width="25.140625" style="1" customWidth="1"/>
    <col min="2795" max="2795" width="33.28515625" style="1" customWidth="1"/>
    <col min="2796" max="2796" width="24.140625" style="1" customWidth="1"/>
    <col min="2797" max="2797" width="27.42578125" style="1" customWidth="1"/>
    <col min="2798" max="3039" width="11.42578125" style="1"/>
    <col min="3040" max="3041" width="9.7109375" style="1" customWidth="1"/>
    <col min="3042" max="3042" width="61" style="1" customWidth="1"/>
    <col min="3043" max="3043" width="18.7109375" style="1" customWidth="1"/>
    <col min="3044" max="3044" width="17.85546875" style="1" customWidth="1"/>
    <col min="3045" max="3048" width="57" style="1" customWidth="1"/>
    <col min="3049" max="3049" width="25.85546875" style="1" bestFit="1" customWidth="1"/>
    <col min="3050" max="3050" width="25.140625" style="1" customWidth="1"/>
    <col min="3051" max="3051" width="33.28515625" style="1" customWidth="1"/>
    <col min="3052" max="3052" width="24.140625" style="1" customWidth="1"/>
    <col min="3053" max="3053" width="27.42578125" style="1" customWidth="1"/>
    <col min="3054" max="3295" width="11.42578125" style="1"/>
    <col min="3296" max="3297" width="9.7109375" style="1" customWidth="1"/>
    <col min="3298" max="3298" width="61" style="1" customWidth="1"/>
    <col min="3299" max="3299" width="18.7109375" style="1" customWidth="1"/>
    <col min="3300" max="3300" width="17.85546875" style="1" customWidth="1"/>
    <col min="3301" max="3304" width="57" style="1" customWidth="1"/>
    <col min="3305" max="3305" width="25.85546875" style="1" bestFit="1" customWidth="1"/>
    <col min="3306" max="3306" width="25.140625" style="1" customWidth="1"/>
    <col min="3307" max="3307" width="33.28515625" style="1" customWidth="1"/>
    <col min="3308" max="3308" width="24.140625" style="1" customWidth="1"/>
    <col min="3309" max="3309" width="27.42578125" style="1" customWidth="1"/>
    <col min="3310" max="3551" width="11.42578125" style="1"/>
    <col min="3552" max="3553" width="9.7109375" style="1" customWidth="1"/>
    <col min="3554" max="3554" width="61" style="1" customWidth="1"/>
    <col min="3555" max="3555" width="18.7109375" style="1" customWidth="1"/>
    <col min="3556" max="3556" width="17.85546875" style="1" customWidth="1"/>
    <col min="3557" max="3560" width="57" style="1" customWidth="1"/>
    <col min="3561" max="3561" width="25.85546875" style="1" bestFit="1" customWidth="1"/>
    <col min="3562" max="3562" width="25.140625" style="1" customWidth="1"/>
    <col min="3563" max="3563" width="33.28515625" style="1" customWidth="1"/>
    <col min="3564" max="3564" width="24.140625" style="1" customWidth="1"/>
    <col min="3565" max="3565" width="27.42578125" style="1" customWidth="1"/>
    <col min="3566" max="3807" width="11.42578125" style="1"/>
    <col min="3808" max="3809" width="9.7109375" style="1" customWidth="1"/>
    <col min="3810" max="3810" width="61" style="1" customWidth="1"/>
    <col min="3811" max="3811" width="18.7109375" style="1" customWidth="1"/>
    <col min="3812" max="3812" width="17.85546875" style="1" customWidth="1"/>
    <col min="3813" max="3816" width="57" style="1" customWidth="1"/>
    <col min="3817" max="3817" width="25.85546875" style="1" bestFit="1" customWidth="1"/>
    <col min="3818" max="3818" width="25.140625" style="1" customWidth="1"/>
    <col min="3819" max="3819" width="33.28515625" style="1" customWidth="1"/>
    <col min="3820" max="3820" width="24.140625" style="1" customWidth="1"/>
    <col min="3821" max="3821" width="27.42578125" style="1" customWidth="1"/>
    <col min="3822" max="4063" width="11.42578125" style="1"/>
    <col min="4064" max="4065" width="9.7109375" style="1" customWidth="1"/>
    <col min="4066" max="4066" width="61" style="1" customWidth="1"/>
    <col min="4067" max="4067" width="18.7109375" style="1" customWidth="1"/>
    <col min="4068" max="4068" width="17.85546875" style="1" customWidth="1"/>
    <col min="4069" max="4072" width="57" style="1" customWidth="1"/>
    <col min="4073" max="4073" width="25.85546875" style="1" bestFit="1" customWidth="1"/>
    <col min="4074" max="4074" width="25.140625" style="1" customWidth="1"/>
    <col min="4075" max="4075" width="33.28515625" style="1" customWidth="1"/>
    <col min="4076" max="4076" width="24.140625" style="1" customWidth="1"/>
    <col min="4077" max="4077" width="27.42578125" style="1" customWidth="1"/>
    <col min="4078" max="4319" width="11.42578125" style="1"/>
    <col min="4320" max="4321" width="9.7109375" style="1" customWidth="1"/>
    <col min="4322" max="4322" width="61" style="1" customWidth="1"/>
    <col min="4323" max="4323" width="18.7109375" style="1" customWidth="1"/>
    <col min="4324" max="4324" width="17.85546875" style="1" customWidth="1"/>
    <col min="4325" max="4328" width="57" style="1" customWidth="1"/>
    <col min="4329" max="4329" width="25.85546875" style="1" bestFit="1" customWidth="1"/>
    <col min="4330" max="4330" width="25.140625" style="1" customWidth="1"/>
    <col min="4331" max="4331" width="33.28515625" style="1" customWidth="1"/>
    <col min="4332" max="4332" width="24.140625" style="1" customWidth="1"/>
    <col min="4333" max="4333" width="27.42578125" style="1" customWidth="1"/>
    <col min="4334" max="4575" width="11.42578125" style="1"/>
    <col min="4576" max="4577" width="9.7109375" style="1" customWidth="1"/>
    <col min="4578" max="4578" width="61" style="1" customWidth="1"/>
    <col min="4579" max="4579" width="18.7109375" style="1" customWidth="1"/>
    <col min="4580" max="4580" width="17.85546875" style="1" customWidth="1"/>
    <col min="4581" max="4584" width="57" style="1" customWidth="1"/>
    <col min="4585" max="4585" width="25.85546875" style="1" bestFit="1" customWidth="1"/>
    <col min="4586" max="4586" width="25.140625" style="1" customWidth="1"/>
    <col min="4587" max="4587" width="33.28515625" style="1" customWidth="1"/>
    <col min="4588" max="4588" width="24.140625" style="1" customWidth="1"/>
    <col min="4589" max="4589" width="27.42578125" style="1" customWidth="1"/>
    <col min="4590" max="4831" width="11.42578125" style="1"/>
    <col min="4832" max="4833" width="9.7109375" style="1" customWidth="1"/>
    <col min="4834" max="4834" width="61" style="1" customWidth="1"/>
    <col min="4835" max="4835" width="18.7109375" style="1" customWidth="1"/>
    <col min="4836" max="4836" width="17.85546875" style="1" customWidth="1"/>
    <col min="4837" max="4840" width="57" style="1" customWidth="1"/>
    <col min="4841" max="4841" width="25.85546875" style="1" bestFit="1" customWidth="1"/>
    <col min="4842" max="4842" width="25.140625" style="1" customWidth="1"/>
    <col min="4843" max="4843" width="33.28515625" style="1" customWidth="1"/>
    <col min="4844" max="4844" width="24.140625" style="1" customWidth="1"/>
    <col min="4845" max="4845" width="27.42578125" style="1" customWidth="1"/>
    <col min="4846" max="5087" width="11.42578125" style="1"/>
    <col min="5088" max="5089" width="9.7109375" style="1" customWidth="1"/>
    <col min="5090" max="5090" width="61" style="1" customWidth="1"/>
    <col min="5091" max="5091" width="18.7109375" style="1" customWidth="1"/>
    <col min="5092" max="5092" width="17.85546875" style="1" customWidth="1"/>
    <col min="5093" max="5096" width="57" style="1" customWidth="1"/>
    <col min="5097" max="5097" width="25.85546875" style="1" bestFit="1" customWidth="1"/>
    <col min="5098" max="5098" width="25.140625" style="1" customWidth="1"/>
    <col min="5099" max="5099" width="33.28515625" style="1" customWidth="1"/>
    <col min="5100" max="5100" width="24.140625" style="1" customWidth="1"/>
    <col min="5101" max="5101" width="27.42578125" style="1" customWidth="1"/>
    <col min="5102" max="5343" width="11.42578125" style="1"/>
    <col min="5344" max="5345" width="9.7109375" style="1" customWidth="1"/>
    <col min="5346" max="5346" width="61" style="1" customWidth="1"/>
    <col min="5347" max="5347" width="18.7109375" style="1" customWidth="1"/>
    <col min="5348" max="5348" width="17.85546875" style="1" customWidth="1"/>
    <col min="5349" max="5352" width="57" style="1" customWidth="1"/>
    <col min="5353" max="5353" width="25.85546875" style="1" bestFit="1" customWidth="1"/>
    <col min="5354" max="5354" width="25.140625" style="1" customWidth="1"/>
    <col min="5355" max="5355" width="33.28515625" style="1" customWidth="1"/>
    <col min="5356" max="5356" width="24.140625" style="1" customWidth="1"/>
    <col min="5357" max="5357" width="27.42578125" style="1" customWidth="1"/>
    <col min="5358" max="5599" width="11.42578125" style="1"/>
    <col min="5600" max="5601" width="9.7109375" style="1" customWidth="1"/>
    <col min="5602" max="5602" width="61" style="1" customWidth="1"/>
    <col min="5603" max="5603" width="18.7109375" style="1" customWidth="1"/>
    <col min="5604" max="5604" width="17.85546875" style="1" customWidth="1"/>
    <col min="5605" max="5608" width="57" style="1" customWidth="1"/>
    <col min="5609" max="5609" width="25.85546875" style="1" bestFit="1" customWidth="1"/>
    <col min="5610" max="5610" width="25.140625" style="1" customWidth="1"/>
    <col min="5611" max="5611" width="33.28515625" style="1" customWidth="1"/>
    <col min="5612" max="5612" width="24.140625" style="1" customWidth="1"/>
    <col min="5613" max="5613" width="27.42578125" style="1" customWidth="1"/>
    <col min="5614" max="5855" width="11.42578125" style="1"/>
    <col min="5856" max="5857" width="9.7109375" style="1" customWidth="1"/>
    <col min="5858" max="5858" width="61" style="1" customWidth="1"/>
    <col min="5859" max="5859" width="18.7109375" style="1" customWidth="1"/>
    <col min="5860" max="5860" width="17.85546875" style="1" customWidth="1"/>
    <col min="5861" max="5864" width="57" style="1" customWidth="1"/>
    <col min="5865" max="5865" width="25.85546875" style="1" bestFit="1" customWidth="1"/>
    <col min="5866" max="5866" width="25.140625" style="1" customWidth="1"/>
    <col min="5867" max="5867" width="33.28515625" style="1" customWidth="1"/>
    <col min="5868" max="5868" width="24.140625" style="1" customWidth="1"/>
    <col min="5869" max="5869" width="27.42578125" style="1" customWidth="1"/>
    <col min="5870" max="6111" width="11.42578125" style="1"/>
    <col min="6112" max="6113" width="9.7109375" style="1" customWidth="1"/>
    <col min="6114" max="6114" width="61" style="1" customWidth="1"/>
    <col min="6115" max="6115" width="18.7109375" style="1" customWidth="1"/>
    <col min="6116" max="6116" width="17.85546875" style="1" customWidth="1"/>
    <col min="6117" max="6120" width="57" style="1" customWidth="1"/>
    <col min="6121" max="6121" width="25.85546875" style="1" bestFit="1" customWidth="1"/>
    <col min="6122" max="6122" width="25.140625" style="1" customWidth="1"/>
    <col min="6123" max="6123" width="33.28515625" style="1" customWidth="1"/>
    <col min="6124" max="6124" width="24.140625" style="1" customWidth="1"/>
    <col min="6125" max="6125" width="27.42578125" style="1" customWidth="1"/>
    <col min="6126" max="6367" width="11.42578125" style="1"/>
    <col min="6368" max="6369" width="9.7109375" style="1" customWidth="1"/>
    <col min="6370" max="6370" width="61" style="1" customWidth="1"/>
    <col min="6371" max="6371" width="18.7109375" style="1" customWidth="1"/>
    <col min="6372" max="6372" width="17.85546875" style="1" customWidth="1"/>
    <col min="6373" max="6376" width="57" style="1" customWidth="1"/>
    <col min="6377" max="6377" width="25.85546875" style="1" bestFit="1" customWidth="1"/>
    <col min="6378" max="6378" width="25.140625" style="1" customWidth="1"/>
    <col min="6379" max="6379" width="33.28515625" style="1" customWidth="1"/>
    <col min="6380" max="6380" width="24.140625" style="1" customWidth="1"/>
    <col min="6381" max="6381" width="27.42578125" style="1" customWidth="1"/>
    <col min="6382" max="6623" width="11.42578125" style="1"/>
    <col min="6624" max="6625" width="9.7109375" style="1" customWidth="1"/>
    <col min="6626" max="6626" width="61" style="1" customWidth="1"/>
    <col min="6627" max="6627" width="18.7109375" style="1" customWidth="1"/>
    <col min="6628" max="6628" width="17.85546875" style="1" customWidth="1"/>
    <col min="6629" max="6632" width="57" style="1" customWidth="1"/>
    <col min="6633" max="6633" width="25.85546875" style="1" bestFit="1" customWidth="1"/>
    <col min="6634" max="6634" width="25.140625" style="1" customWidth="1"/>
    <col min="6635" max="6635" width="33.28515625" style="1" customWidth="1"/>
    <col min="6636" max="6636" width="24.140625" style="1" customWidth="1"/>
    <col min="6637" max="6637" width="27.42578125" style="1" customWidth="1"/>
    <col min="6638" max="6879" width="11.42578125" style="1"/>
    <col min="6880" max="6881" width="9.7109375" style="1" customWidth="1"/>
    <col min="6882" max="6882" width="61" style="1" customWidth="1"/>
    <col min="6883" max="6883" width="18.7109375" style="1" customWidth="1"/>
    <col min="6884" max="6884" width="17.85546875" style="1" customWidth="1"/>
    <col min="6885" max="6888" width="57" style="1" customWidth="1"/>
    <col min="6889" max="6889" width="25.85546875" style="1" bestFit="1" customWidth="1"/>
    <col min="6890" max="6890" width="25.140625" style="1" customWidth="1"/>
    <col min="6891" max="6891" width="33.28515625" style="1" customWidth="1"/>
    <col min="6892" max="6892" width="24.140625" style="1" customWidth="1"/>
    <col min="6893" max="6893" width="27.42578125" style="1" customWidth="1"/>
    <col min="6894" max="7135" width="11.42578125" style="1"/>
    <col min="7136" max="7137" width="9.7109375" style="1" customWidth="1"/>
    <col min="7138" max="7138" width="61" style="1" customWidth="1"/>
    <col min="7139" max="7139" width="18.7109375" style="1" customWidth="1"/>
    <col min="7140" max="7140" width="17.85546875" style="1" customWidth="1"/>
    <col min="7141" max="7144" width="57" style="1" customWidth="1"/>
    <col min="7145" max="7145" width="25.85546875" style="1" bestFit="1" customWidth="1"/>
    <col min="7146" max="7146" width="25.140625" style="1" customWidth="1"/>
    <col min="7147" max="7147" width="33.28515625" style="1" customWidth="1"/>
    <col min="7148" max="7148" width="24.140625" style="1" customWidth="1"/>
    <col min="7149" max="7149" width="27.42578125" style="1" customWidth="1"/>
    <col min="7150" max="7391" width="11.42578125" style="1"/>
    <col min="7392" max="7393" width="9.7109375" style="1" customWidth="1"/>
    <col min="7394" max="7394" width="61" style="1" customWidth="1"/>
    <col min="7395" max="7395" width="18.7109375" style="1" customWidth="1"/>
    <col min="7396" max="7396" width="17.85546875" style="1" customWidth="1"/>
    <col min="7397" max="7400" width="57" style="1" customWidth="1"/>
    <col min="7401" max="7401" width="25.85546875" style="1" bestFit="1" customWidth="1"/>
    <col min="7402" max="7402" width="25.140625" style="1" customWidth="1"/>
    <col min="7403" max="7403" width="33.28515625" style="1" customWidth="1"/>
    <col min="7404" max="7404" width="24.140625" style="1" customWidth="1"/>
    <col min="7405" max="7405" width="27.42578125" style="1" customWidth="1"/>
    <col min="7406" max="7647" width="11.42578125" style="1"/>
    <col min="7648" max="7649" width="9.7109375" style="1" customWidth="1"/>
    <col min="7650" max="7650" width="61" style="1" customWidth="1"/>
    <col min="7651" max="7651" width="18.7109375" style="1" customWidth="1"/>
    <col min="7652" max="7652" width="17.85546875" style="1" customWidth="1"/>
    <col min="7653" max="7656" width="57" style="1" customWidth="1"/>
    <col min="7657" max="7657" width="25.85546875" style="1" bestFit="1" customWidth="1"/>
    <col min="7658" max="7658" width="25.140625" style="1" customWidth="1"/>
    <col min="7659" max="7659" width="33.28515625" style="1" customWidth="1"/>
    <col min="7660" max="7660" width="24.140625" style="1" customWidth="1"/>
    <col min="7661" max="7661" width="27.42578125" style="1" customWidth="1"/>
    <col min="7662" max="7903" width="11.42578125" style="1"/>
    <col min="7904" max="7905" width="9.7109375" style="1" customWidth="1"/>
    <col min="7906" max="7906" width="61" style="1" customWidth="1"/>
    <col min="7907" max="7907" width="18.7109375" style="1" customWidth="1"/>
    <col min="7908" max="7908" width="17.85546875" style="1" customWidth="1"/>
    <col min="7909" max="7912" width="57" style="1" customWidth="1"/>
    <col min="7913" max="7913" width="25.85546875" style="1" bestFit="1" customWidth="1"/>
    <col min="7914" max="7914" width="25.140625" style="1" customWidth="1"/>
    <col min="7915" max="7915" width="33.28515625" style="1" customWidth="1"/>
    <col min="7916" max="7916" width="24.140625" style="1" customWidth="1"/>
    <col min="7917" max="7917" width="27.42578125" style="1" customWidth="1"/>
    <col min="7918" max="8159" width="11.42578125" style="1"/>
    <col min="8160" max="8161" width="9.7109375" style="1" customWidth="1"/>
    <col min="8162" max="8162" width="61" style="1" customWidth="1"/>
    <col min="8163" max="8163" width="18.7109375" style="1" customWidth="1"/>
    <col min="8164" max="8164" width="17.85546875" style="1" customWidth="1"/>
    <col min="8165" max="8168" width="57" style="1" customWidth="1"/>
    <col min="8169" max="8169" width="25.85546875" style="1" bestFit="1" customWidth="1"/>
    <col min="8170" max="8170" width="25.140625" style="1" customWidth="1"/>
    <col min="8171" max="8171" width="33.28515625" style="1" customWidth="1"/>
    <col min="8172" max="8172" width="24.140625" style="1" customWidth="1"/>
    <col min="8173" max="8173" width="27.42578125" style="1" customWidth="1"/>
    <col min="8174" max="8415" width="11.42578125" style="1"/>
    <col min="8416" max="8417" width="9.7109375" style="1" customWidth="1"/>
    <col min="8418" max="8418" width="61" style="1" customWidth="1"/>
    <col min="8419" max="8419" width="18.7109375" style="1" customWidth="1"/>
    <col min="8420" max="8420" width="17.85546875" style="1" customWidth="1"/>
    <col min="8421" max="8424" width="57" style="1" customWidth="1"/>
    <col min="8425" max="8425" width="25.85546875" style="1" bestFit="1" customWidth="1"/>
    <col min="8426" max="8426" width="25.140625" style="1" customWidth="1"/>
    <col min="8427" max="8427" width="33.28515625" style="1" customWidth="1"/>
    <col min="8428" max="8428" width="24.140625" style="1" customWidth="1"/>
    <col min="8429" max="8429" width="27.42578125" style="1" customWidth="1"/>
    <col min="8430" max="8671" width="11.42578125" style="1"/>
    <col min="8672" max="8673" width="9.7109375" style="1" customWidth="1"/>
    <col min="8674" max="8674" width="61" style="1" customWidth="1"/>
    <col min="8675" max="8675" width="18.7109375" style="1" customWidth="1"/>
    <col min="8676" max="8676" width="17.85546875" style="1" customWidth="1"/>
    <col min="8677" max="8680" width="57" style="1" customWidth="1"/>
    <col min="8681" max="8681" width="25.85546875" style="1" bestFit="1" customWidth="1"/>
    <col min="8682" max="8682" width="25.140625" style="1" customWidth="1"/>
    <col min="8683" max="8683" width="33.28515625" style="1" customWidth="1"/>
    <col min="8684" max="8684" width="24.140625" style="1" customWidth="1"/>
    <col min="8685" max="8685" width="27.42578125" style="1" customWidth="1"/>
    <col min="8686" max="8927" width="11.42578125" style="1"/>
    <col min="8928" max="8929" width="9.7109375" style="1" customWidth="1"/>
    <col min="8930" max="8930" width="61" style="1" customWidth="1"/>
    <col min="8931" max="8931" width="18.7109375" style="1" customWidth="1"/>
    <col min="8932" max="8932" width="17.85546875" style="1" customWidth="1"/>
    <col min="8933" max="8936" width="57" style="1" customWidth="1"/>
    <col min="8937" max="8937" width="25.85546875" style="1" bestFit="1" customWidth="1"/>
    <col min="8938" max="8938" width="25.140625" style="1" customWidth="1"/>
    <col min="8939" max="8939" width="33.28515625" style="1" customWidth="1"/>
    <col min="8940" max="8940" width="24.140625" style="1" customWidth="1"/>
    <col min="8941" max="8941" width="27.42578125" style="1" customWidth="1"/>
    <col min="8942" max="9183" width="11.42578125" style="1"/>
    <col min="9184" max="9185" width="9.7109375" style="1" customWidth="1"/>
    <col min="9186" max="9186" width="61" style="1" customWidth="1"/>
    <col min="9187" max="9187" width="18.7109375" style="1" customWidth="1"/>
    <col min="9188" max="9188" width="17.85546875" style="1" customWidth="1"/>
    <col min="9189" max="9192" width="57" style="1" customWidth="1"/>
    <col min="9193" max="9193" width="25.85546875" style="1" bestFit="1" customWidth="1"/>
    <col min="9194" max="9194" width="25.140625" style="1" customWidth="1"/>
    <col min="9195" max="9195" width="33.28515625" style="1" customWidth="1"/>
    <col min="9196" max="9196" width="24.140625" style="1" customWidth="1"/>
    <col min="9197" max="9197" width="27.42578125" style="1" customWidth="1"/>
    <col min="9198" max="9439" width="11.42578125" style="1"/>
    <col min="9440" max="9441" width="9.7109375" style="1" customWidth="1"/>
    <col min="9442" max="9442" width="61" style="1" customWidth="1"/>
    <col min="9443" max="9443" width="18.7109375" style="1" customWidth="1"/>
    <col min="9444" max="9444" width="17.85546875" style="1" customWidth="1"/>
    <col min="9445" max="9448" width="57" style="1" customWidth="1"/>
    <col min="9449" max="9449" width="25.85546875" style="1" bestFit="1" customWidth="1"/>
    <col min="9450" max="9450" width="25.140625" style="1" customWidth="1"/>
    <col min="9451" max="9451" width="33.28515625" style="1" customWidth="1"/>
    <col min="9452" max="9452" width="24.140625" style="1" customWidth="1"/>
    <col min="9453" max="9453" width="27.42578125" style="1" customWidth="1"/>
    <col min="9454" max="9695" width="11.42578125" style="1"/>
    <col min="9696" max="9697" width="9.7109375" style="1" customWidth="1"/>
    <col min="9698" max="9698" width="61" style="1" customWidth="1"/>
    <col min="9699" max="9699" width="18.7109375" style="1" customWidth="1"/>
    <col min="9700" max="9700" width="17.85546875" style="1" customWidth="1"/>
    <col min="9701" max="9704" width="57" style="1" customWidth="1"/>
    <col min="9705" max="9705" width="25.85546875" style="1" bestFit="1" customWidth="1"/>
    <col min="9706" max="9706" width="25.140625" style="1" customWidth="1"/>
    <col min="9707" max="9707" width="33.28515625" style="1" customWidth="1"/>
    <col min="9708" max="9708" width="24.140625" style="1" customWidth="1"/>
    <col min="9709" max="9709" width="27.42578125" style="1" customWidth="1"/>
    <col min="9710" max="9951" width="11.42578125" style="1"/>
    <col min="9952" max="9953" width="9.7109375" style="1" customWidth="1"/>
    <col min="9954" max="9954" width="61" style="1" customWidth="1"/>
    <col min="9955" max="9955" width="18.7109375" style="1" customWidth="1"/>
    <col min="9956" max="9956" width="17.85546875" style="1" customWidth="1"/>
    <col min="9957" max="9960" width="57" style="1" customWidth="1"/>
    <col min="9961" max="9961" width="25.85546875" style="1" bestFit="1" customWidth="1"/>
    <col min="9962" max="9962" width="25.140625" style="1" customWidth="1"/>
    <col min="9963" max="9963" width="33.28515625" style="1" customWidth="1"/>
    <col min="9964" max="9964" width="24.140625" style="1" customWidth="1"/>
    <col min="9965" max="9965" width="27.42578125" style="1" customWidth="1"/>
    <col min="9966" max="10207" width="11.42578125" style="1"/>
    <col min="10208" max="10209" width="9.7109375" style="1" customWidth="1"/>
    <col min="10210" max="10210" width="61" style="1" customWidth="1"/>
    <col min="10211" max="10211" width="18.7109375" style="1" customWidth="1"/>
    <col min="10212" max="10212" width="17.85546875" style="1" customWidth="1"/>
    <col min="10213" max="10216" width="57" style="1" customWidth="1"/>
    <col min="10217" max="10217" width="25.85546875" style="1" bestFit="1" customWidth="1"/>
    <col min="10218" max="10218" width="25.140625" style="1" customWidth="1"/>
    <col min="10219" max="10219" width="33.28515625" style="1" customWidth="1"/>
    <col min="10220" max="10220" width="24.140625" style="1" customWidth="1"/>
    <col min="10221" max="10221" width="27.42578125" style="1" customWidth="1"/>
    <col min="10222" max="10463" width="11.42578125" style="1"/>
    <col min="10464" max="10465" width="9.7109375" style="1" customWidth="1"/>
    <col min="10466" max="10466" width="61" style="1" customWidth="1"/>
    <col min="10467" max="10467" width="18.7109375" style="1" customWidth="1"/>
    <col min="10468" max="10468" width="17.85546875" style="1" customWidth="1"/>
    <col min="10469" max="10472" width="57" style="1" customWidth="1"/>
    <col min="10473" max="10473" width="25.85546875" style="1" bestFit="1" customWidth="1"/>
    <col min="10474" max="10474" width="25.140625" style="1" customWidth="1"/>
    <col min="10475" max="10475" width="33.28515625" style="1" customWidth="1"/>
    <col min="10476" max="10476" width="24.140625" style="1" customWidth="1"/>
    <col min="10477" max="10477" width="27.42578125" style="1" customWidth="1"/>
    <col min="10478" max="10719" width="11.42578125" style="1"/>
    <col min="10720" max="10721" width="9.7109375" style="1" customWidth="1"/>
    <col min="10722" max="10722" width="61" style="1" customWidth="1"/>
    <col min="10723" max="10723" width="18.7109375" style="1" customWidth="1"/>
    <col min="10724" max="10724" width="17.85546875" style="1" customWidth="1"/>
    <col min="10725" max="10728" width="57" style="1" customWidth="1"/>
    <col min="10729" max="10729" width="25.85546875" style="1" bestFit="1" customWidth="1"/>
    <col min="10730" max="10730" width="25.140625" style="1" customWidth="1"/>
    <col min="10731" max="10731" width="33.28515625" style="1" customWidth="1"/>
    <col min="10732" max="10732" width="24.140625" style="1" customWidth="1"/>
    <col min="10733" max="10733" width="27.42578125" style="1" customWidth="1"/>
    <col min="10734" max="10975" width="11.42578125" style="1"/>
    <col min="10976" max="10977" width="9.7109375" style="1" customWidth="1"/>
    <col min="10978" max="10978" width="61" style="1" customWidth="1"/>
    <col min="10979" max="10979" width="18.7109375" style="1" customWidth="1"/>
    <col min="10980" max="10980" width="17.85546875" style="1" customWidth="1"/>
    <col min="10981" max="10984" width="57" style="1" customWidth="1"/>
    <col min="10985" max="10985" width="25.85546875" style="1" bestFit="1" customWidth="1"/>
    <col min="10986" max="10986" width="25.140625" style="1" customWidth="1"/>
    <col min="10987" max="10987" width="33.28515625" style="1" customWidth="1"/>
    <col min="10988" max="10988" width="24.140625" style="1" customWidth="1"/>
    <col min="10989" max="10989" width="27.42578125" style="1" customWidth="1"/>
    <col min="10990" max="11231" width="11.42578125" style="1"/>
    <col min="11232" max="11233" width="9.7109375" style="1" customWidth="1"/>
    <col min="11234" max="11234" width="61" style="1" customWidth="1"/>
    <col min="11235" max="11235" width="18.7109375" style="1" customWidth="1"/>
    <col min="11236" max="11236" width="17.85546875" style="1" customWidth="1"/>
    <col min="11237" max="11240" width="57" style="1" customWidth="1"/>
    <col min="11241" max="11241" width="25.85546875" style="1" bestFit="1" customWidth="1"/>
    <col min="11242" max="11242" width="25.140625" style="1" customWidth="1"/>
    <col min="11243" max="11243" width="33.28515625" style="1" customWidth="1"/>
    <col min="11244" max="11244" width="24.140625" style="1" customWidth="1"/>
    <col min="11245" max="11245" width="27.42578125" style="1" customWidth="1"/>
    <col min="11246" max="11487" width="11.42578125" style="1"/>
    <col min="11488" max="11489" width="9.7109375" style="1" customWidth="1"/>
    <col min="11490" max="11490" width="61" style="1" customWidth="1"/>
    <col min="11491" max="11491" width="18.7109375" style="1" customWidth="1"/>
    <col min="11492" max="11492" width="17.85546875" style="1" customWidth="1"/>
    <col min="11493" max="11496" width="57" style="1" customWidth="1"/>
    <col min="11497" max="11497" width="25.85546875" style="1" bestFit="1" customWidth="1"/>
    <col min="11498" max="11498" width="25.140625" style="1" customWidth="1"/>
    <col min="11499" max="11499" width="33.28515625" style="1" customWidth="1"/>
    <col min="11500" max="11500" width="24.140625" style="1" customWidth="1"/>
    <col min="11501" max="11501" width="27.42578125" style="1" customWidth="1"/>
    <col min="11502" max="11743" width="11.42578125" style="1"/>
    <col min="11744" max="11745" width="9.7109375" style="1" customWidth="1"/>
    <col min="11746" max="11746" width="61" style="1" customWidth="1"/>
    <col min="11747" max="11747" width="18.7109375" style="1" customWidth="1"/>
    <col min="11748" max="11748" width="17.85546875" style="1" customWidth="1"/>
    <col min="11749" max="11752" width="57" style="1" customWidth="1"/>
    <col min="11753" max="11753" width="25.85546875" style="1" bestFit="1" customWidth="1"/>
    <col min="11754" max="11754" width="25.140625" style="1" customWidth="1"/>
    <col min="11755" max="11755" width="33.28515625" style="1" customWidth="1"/>
    <col min="11756" max="11756" width="24.140625" style="1" customWidth="1"/>
    <col min="11757" max="11757" width="27.42578125" style="1" customWidth="1"/>
    <col min="11758" max="11999" width="11.42578125" style="1"/>
    <col min="12000" max="12001" width="9.7109375" style="1" customWidth="1"/>
    <col min="12002" max="12002" width="61" style="1" customWidth="1"/>
    <col min="12003" max="12003" width="18.7109375" style="1" customWidth="1"/>
    <col min="12004" max="12004" width="17.85546875" style="1" customWidth="1"/>
    <col min="12005" max="12008" width="57" style="1" customWidth="1"/>
    <col min="12009" max="12009" width="25.85546875" style="1" bestFit="1" customWidth="1"/>
    <col min="12010" max="12010" width="25.140625" style="1" customWidth="1"/>
    <col min="12011" max="12011" width="33.28515625" style="1" customWidth="1"/>
    <col min="12012" max="12012" width="24.140625" style="1" customWidth="1"/>
    <col min="12013" max="12013" width="27.42578125" style="1" customWidth="1"/>
    <col min="12014" max="12255" width="11.42578125" style="1"/>
    <col min="12256" max="12257" width="9.7109375" style="1" customWidth="1"/>
    <col min="12258" max="12258" width="61" style="1" customWidth="1"/>
    <col min="12259" max="12259" width="18.7109375" style="1" customWidth="1"/>
    <col min="12260" max="12260" width="17.85546875" style="1" customWidth="1"/>
    <col min="12261" max="12264" width="57" style="1" customWidth="1"/>
    <col min="12265" max="12265" width="25.85546875" style="1" bestFit="1" customWidth="1"/>
    <col min="12266" max="12266" width="25.140625" style="1" customWidth="1"/>
    <col min="12267" max="12267" width="33.28515625" style="1" customWidth="1"/>
    <col min="12268" max="12268" width="24.140625" style="1" customWidth="1"/>
    <col min="12269" max="12269" width="27.42578125" style="1" customWidth="1"/>
    <col min="12270" max="12511" width="11.42578125" style="1"/>
    <col min="12512" max="12513" width="9.7109375" style="1" customWidth="1"/>
    <col min="12514" max="12514" width="61" style="1" customWidth="1"/>
    <col min="12515" max="12515" width="18.7109375" style="1" customWidth="1"/>
    <col min="12516" max="12516" width="17.85546875" style="1" customWidth="1"/>
    <col min="12517" max="12520" width="57" style="1" customWidth="1"/>
    <col min="12521" max="12521" width="25.85546875" style="1" bestFit="1" customWidth="1"/>
    <col min="12522" max="12522" width="25.140625" style="1" customWidth="1"/>
    <col min="12523" max="12523" width="33.28515625" style="1" customWidth="1"/>
    <col min="12524" max="12524" width="24.140625" style="1" customWidth="1"/>
    <col min="12525" max="12525" width="27.42578125" style="1" customWidth="1"/>
    <col min="12526" max="12767" width="11.42578125" style="1"/>
    <col min="12768" max="12769" width="9.7109375" style="1" customWidth="1"/>
    <col min="12770" max="12770" width="61" style="1" customWidth="1"/>
    <col min="12771" max="12771" width="18.7109375" style="1" customWidth="1"/>
    <col min="12772" max="12772" width="17.85546875" style="1" customWidth="1"/>
    <col min="12773" max="12776" width="57" style="1" customWidth="1"/>
    <col min="12777" max="12777" width="25.85546875" style="1" bestFit="1" customWidth="1"/>
    <col min="12778" max="12778" width="25.140625" style="1" customWidth="1"/>
    <col min="12779" max="12779" width="33.28515625" style="1" customWidth="1"/>
    <col min="12780" max="12780" width="24.140625" style="1" customWidth="1"/>
    <col min="12781" max="12781" width="27.42578125" style="1" customWidth="1"/>
    <col min="12782" max="13023" width="11.42578125" style="1"/>
    <col min="13024" max="13025" width="9.7109375" style="1" customWidth="1"/>
    <col min="13026" max="13026" width="61" style="1" customWidth="1"/>
    <col min="13027" max="13027" width="18.7109375" style="1" customWidth="1"/>
    <col min="13028" max="13028" width="17.85546875" style="1" customWidth="1"/>
    <col min="13029" max="13032" width="57" style="1" customWidth="1"/>
    <col min="13033" max="13033" width="25.85546875" style="1" bestFit="1" customWidth="1"/>
    <col min="13034" max="13034" width="25.140625" style="1" customWidth="1"/>
    <col min="13035" max="13035" width="33.28515625" style="1" customWidth="1"/>
    <col min="13036" max="13036" width="24.140625" style="1" customWidth="1"/>
    <col min="13037" max="13037" width="27.42578125" style="1" customWidth="1"/>
    <col min="13038" max="13279" width="11.42578125" style="1"/>
    <col min="13280" max="13281" width="9.7109375" style="1" customWidth="1"/>
    <col min="13282" max="13282" width="61" style="1" customWidth="1"/>
    <col min="13283" max="13283" width="18.7109375" style="1" customWidth="1"/>
    <col min="13284" max="13284" width="17.85546875" style="1" customWidth="1"/>
    <col min="13285" max="13288" width="57" style="1" customWidth="1"/>
    <col min="13289" max="13289" width="25.85546875" style="1" bestFit="1" customWidth="1"/>
    <col min="13290" max="13290" width="25.140625" style="1" customWidth="1"/>
    <col min="13291" max="13291" width="33.28515625" style="1" customWidth="1"/>
    <col min="13292" max="13292" width="24.140625" style="1" customWidth="1"/>
    <col min="13293" max="13293" width="27.42578125" style="1" customWidth="1"/>
    <col min="13294" max="13535" width="11.42578125" style="1"/>
    <col min="13536" max="13537" width="9.7109375" style="1" customWidth="1"/>
    <col min="13538" max="13538" width="61" style="1" customWidth="1"/>
    <col min="13539" max="13539" width="18.7109375" style="1" customWidth="1"/>
    <col min="13540" max="13540" width="17.85546875" style="1" customWidth="1"/>
    <col min="13541" max="13544" width="57" style="1" customWidth="1"/>
    <col min="13545" max="13545" width="25.85546875" style="1" bestFit="1" customWidth="1"/>
    <col min="13546" max="13546" width="25.140625" style="1" customWidth="1"/>
    <col min="13547" max="13547" width="33.28515625" style="1" customWidth="1"/>
    <col min="13548" max="13548" width="24.140625" style="1" customWidth="1"/>
    <col min="13549" max="13549" width="27.42578125" style="1" customWidth="1"/>
    <col min="13550" max="13791" width="11.42578125" style="1"/>
    <col min="13792" max="13793" width="9.7109375" style="1" customWidth="1"/>
    <col min="13794" max="13794" width="61" style="1" customWidth="1"/>
    <col min="13795" max="13795" width="18.7109375" style="1" customWidth="1"/>
    <col min="13796" max="13796" width="17.85546875" style="1" customWidth="1"/>
    <col min="13797" max="13800" width="57" style="1" customWidth="1"/>
    <col min="13801" max="13801" width="25.85546875" style="1" bestFit="1" customWidth="1"/>
    <col min="13802" max="13802" width="25.140625" style="1" customWidth="1"/>
    <col min="13803" max="13803" width="33.28515625" style="1" customWidth="1"/>
    <col min="13804" max="13804" width="24.140625" style="1" customWidth="1"/>
    <col min="13805" max="13805" width="27.42578125" style="1" customWidth="1"/>
    <col min="13806" max="14047" width="11.42578125" style="1"/>
    <col min="14048" max="14049" width="9.7109375" style="1" customWidth="1"/>
    <col min="14050" max="14050" width="61" style="1" customWidth="1"/>
    <col min="14051" max="14051" width="18.7109375" style="1" customWidth="1"/>
    <col min="14052" max="14052" width="17.85546875" style="1" customWidth="1"/>
    <col min="14053" max="14056" width="57" style="1" customWidth="1"/>
    <col min="14057" max="14057" width="25.85546875" style="1" bestFit="1" customWidth="1"/>
    <col min="14058" max="14058" width="25.140625" style="1" customWidth="1"/>
    <col min="14059" max="14059" width="33.28515625" style="1" customWidth="1"/>
    <col min="14060" max="14060" width="24.140625" style="1" customWidth="1"/>
    <col min="14061" max="14061" width="27.42578125" style="1" customWidth="1"/>
    <col min="14062" max="14303" width="11.42578125" style="1"/>
    <col min="14304" max="14305" width="9.7109375" style="1" customWidth="1"/>
    <col min="14306" max="14306" width="61" style="1" customWidth="1"/>
    <col min="14307" max="14307" width="18.7109375" style="1" customWidth="1"/>
    <col min="14308" max="14308" width="17.85546875" style="1" customWidth="1"/>
    <col min="14309" max="14312" width="57" style="1" customWidth="1"/>
    <col min="14313" max="14313" width="25.85546875" style="1" bestFit="1" customWidth="1"/>
    <col min="14314" max="14314" width="25.140625" style="1" customWidth="1"/>
    <col min="14315" max="14315" width="33.28515625" style="1" customWidth="1"/>
    <col min="14316" max="14316" width="24.140625" style="1" customWidth="1"/>
    <col min="14317" max="14317" width="27.42578125" style="1" customWidth="1"/>
    <col min="14318" max="14559" width="11.42578125" style="1"/>
    <col min="14560" max="14561" width="9.7109375" style="1" customWidth="1"/>
    <col min="14562" max="14562" width="61" style="1" customWidth="1"/>
    <col min="14563" max="14563" width="18.7109375" style="1" customWidth="1"/>
    <col min="14564" max="14564" width="17.85546875" style="1" customWidth="1"/>
    <col min="14565" max="14568" width="57" style="1" customWidth="1"/>
    <col min="14569" max="14569" width="25.85546875" style="1" bestFit="1" customWidth="1"/>
    <col min="14570" max="14570" width="25.140625" style="1" customWidth="1"/>
    <col min="14571" max="14571" width="33.28515625" style="1" customWidth="1"/>
    <col min="14572" max="14572" width="24.140625" style="1" customWidth="1"/>
    <col min="14573" max="14573" width="27.42578125" style="1" customWidth="1"/>
    <col min="14574" max="14815" width="11.42578125" style="1"/>
    <col min="14816" max="14817" width="9.7109375" style="1" customWidth="1"/>
    <col min="14818" max="14818" width="61" style="1" customWidth="1"/>
    <col min="14819" max="14819" width="18.7109375" style="1" customWidth="1"/>
    <col min="14820" max="14820" width="17.85546875" style="1" customWidth="1"/>
    <col min="14821" max="14824" width="57" style="1" customWidth="1"/>
    <col min="14825" max="14825" width="25.85546875" style="1" bestFit="1" customWidth="1"/>
    <col min="14826" max="14826" width="25.140625" style="1" customWidth="1"/>
    <col min="14827" max="14827" width="33.28515625" style="1" customWidth="1"/>
    <col min="14828" max="14828" width="24.140625" style="1" customWidth="1"/>
    <col min="14829" max="14829" width="27.42578125" style="1" customWidth="1"/>
    <col min="14830" max="15071" width="11.42578125" style="1"/>
    <col min="15072" max="15073" width="9.7109375" style="1" customWidth="1"/>
    <col min="15074" max="15074" width="61" style="1" customWidth="1"/>
    <col min="15075" max="15075" width="18.7109375" style="1" customWidth="1"/>
    <col min="15076" max="15076" width="17.85546875" style="1" customWidth="1"/>
    <col min="15077" max="15080" width="57" style="1" customWidth="1"/>
    <col min="15081" max="15081" width="25.85546875" style="1" bestFit="1" customWidth="1"/>
    <col min="15082" max="15082" width="25.140625" style="1" customWidth="1"/>
    <col min="15083" max="15083" width="33.28515625" style="1" customWidth="1"/>
    <col min="15084" max="15084" width="24.140625" style="1" customWidth="1"/>
    <col min="15085" max="15085" width="27.42578125" style="1" customWidth="1"/>
    <col min="15086" max="15327" width="11.42578125" style="1"/>
    <col min="15328" max="15329" width="9.7109375" style="1" customWidth="1"/>
    <col min="15330" max="15330" width="61" style="1" customWidth="1"/>
    <col min="15331" max="15331" width="18.7109375" style="1" customWidth="1"/>
    <col min="15332" max="15332" width="17.85546875" style="1" customWidth="1"/>
    <col min="15333" max="15336" width="57" style="1" customWidth="1"/>
    <col min="15337" max="15337" width="25.85546875" style="1" bestFit="1" customWidth="1"/>
    <col min="15338" max="15338" width="25.140625" style="1" customWidth="1"/>
    <col min="15339" max="15339" width="33.28515625" style="1" customWidth="1"/>
    <col min="15340" max="15340" width="24.140625" style="1" customWidth="1"/>
    <col min="15341" max="15341" width="27.42578125" style="1" customWidth="1"/>
    <col min="15342" max="15583" width="11.42578125" style="1"/>
    <col min="15584" max="15585" width="9.7109375" style="1" customWidth="1"/>
    <col min="15586" max="15586" width="61" style="1" customWidth="1"/>
    <col min="15587" max="15587" width="18.7109375" style="1" customWidth="1"/>
    <col min="15588" max="15588" width="17.85546875" style="1" customWidth="1"/>
    <col min="15589" max="15592" width="57" style="1" customWidth="1"/>
    <col min="15593" max="15593" width="25.85546875" style="1" bestFit="1" customWidth="1"/>
    <col min="15594" max="15594" width="25.140625" style="1" customWidth="1"/>
    <col min="15595" max="15595" width="33.28515625" style="1" customWidth="1"/>
    <col min="15596" max="15596" width="24.140625" style="1" customWidth="1"/>
    <col min="15597" max="15597" width="27.42578125" style="1" customWidth="1"/>
    <col min="15598" max="15839" width="11.42578125" style="1"/>
    <col min="15840" max="15841" width="9.7109375" style="1" customWidth="1"/>
    <col min="15842" max="15842" width="61" style="1" customWidth="1"/>
    <col min="15843" max="15843" width="18.7109375" style="1" customWidth="1"/>
    <col min="15844" max="15844" width="17.85546875" style="1" customWidth="1"/>
    <col min="15845" max="15848" width="57" style="1" customWidth="1"/>
    <col min="15849" max="15849" width="25.85546875" style="1" bestFit="1" customWidth="1"/>
    <col min="15850" max="15850" width="25.140625" style="1" customWidth="1"/>
    <col min="15851" max="15851" width="33.28515625" style="1" customWidth="1"/>
    <col min="15852" max="15852" width="24.140625" style="1" customWidth="1"/>
    <col min="15853" max="15853" width="27.42578125" style="1" customWidth="1"/>
    <col min="15854" max="16095" width="11.42578125" style="1"/>
    <col min="16096" max="16097" width="9.7109375" style="1" customWidth="1"/>
    <col min="16098" max="16098" width="61" style="1" customWidth="1"/>
    <col min="16099" max="16099" width="18.7109375" style="1" customWidth="1"/>
    <col min="16100" max="16100" width="17.85546875" style="1" customWidth="1"/>
    <col min="16101" max="16104" width="57" style="1" customWidth="1"/>
    <col min="16105" max="16105" width="25.85546875" style="1" bestFit="1" customWidth="1"/>
    <col min="16106" max="16106" width="25.140625" style="1" customWidth="1"/>
    <col min="16107" max="16107" width="33.28515625" style="1" customWidth="1"/>
    <col min="16108" max="16108" width="24.140625" style="1" customWidth="1"/>
    <col min="16109" max="16109" width="27.42578125" style="1" customWidth="1"/>
    <col min="16110" max="16384" width="11.42578125" style="1"/>
  </cols>
  <sheetData>
    <row r="1" spans="1:18" s="76" customFormat="1" x14ac:dyDescent="0.25">
      <c r="B1" s="117" t="s">
        <v>96</v>
      </c>
      <c r="C1" s="117"/>
      <c r="D1" s="117"/>
      <c r="E1" s="117"/>
      <c r="F1" s="117"/>
      <c r="G1" s="117"/>
      <c r="H1" s="117"/>
      <c r="I1" s="117"/>
      <c r="J1" s="117"/>
      <c r="K1" s="117"/>
      <c r="L1" s="117"/>
      <c r="M1" s="77"/>
      <c r="N1" s="91"/>
      <c r="O1" s="92" t="s">
        <v>0</v>
      </c>
      <c r="P1" s="92" t="s">
        <v>1</v>
      </c>
      <c r="Q1" s="92" t="s">
        <v>2</v>
      </c>
    </row>
    <row r="2" spans="1:18" s="76" customFormat="1" x14ac:dyDescent="0.25">
      <c r="B2" s="117" t="s">
        <v>97</v>
      </c>
      <c r="C2" s="117"/>
      <c r="D2" s="117"/>
      <c r="E2" s="117"/>
      <c r="F2" s="117"/>
      <c r="G2" s="117"/>
      <c r="H2" s="117"/>
      <c r="I2" s="117"/>
      <c r="J2" s="117"/>
      <c r="K2" s="117"/>
      <c r="L2" s="117"/>
      <c r="M2" s="77"/>
      <c r="N2" s="91"/>
      <c r="O2" s="92"/>
      <c r="P2" s="92"/>
      <c r="Q2" s="92"/>
    </row>
    <row r="3" spans="1:18" s="76" customFormat="1" x14ac:dyDescent="0.25">
      <c r="B3" s="117" t="s">
        <v>98</v>
      </c>
      <c r="C3" s="117"/>
      <c r="D3" s="117"/>
      <c r="E3" s="117"/>
      <c r="F3" s="117"/>
      <c r="G3" s="117"/>
      <c r="H3" s="117"/>
      <c r="I3" s="117"/>
      <c r="J3" s="117"/>
      <c r="K3" s="117"/>
      <c r="L3" s="117"/>
      <c r="M3" s="77"/>
      <c r="N3" s="91" t="s">
        <v>3</v>
      </c>
      <c r="O3" s="92">
        <v>16</v>
      </c>
      <c r="P3" s="92">
        <v>17</v>
      </c>
      <c r="Q3" s="92">
        <v>17</v>
      </c>
    </row>
    <row r="4" spans="1:18" s="76" customFormat="1" x14ac:dyDescent="0.25">
      <c r="B4" s="117" t="s">
        <v>106</v>
      </c>
      <c r="C4" s="117"/>
      <c r="D4" s="117"/>
      <c r="E4" s="117"/>
      <c r="F4" s="117"/>
      <c r="G4" s="117"/>
      <c r="H4" s="117"/>
      <c r="I4" s="117"/>
      <c r="J4" s="117"/>
      <c r="K4" s="117"/>
      <c r="L4" s="117"/>
      <c r="M4" s="77"/>
      <c r="N4" s="91" t="s">
        <v>4</v>
      </c>
      <c r="O4" s="92">
        <v>30</v>
      </c>
      <c r="P4" s="92">
        <v>31</v>
      </c>
      <c r="Q4" s="92">
        <v>31</v>
      </c>
    </row>
    <row r="5" spans="1:18" x14ac:dyDescent="0.25">
      <c r="B5" s="63"/>
      <c r="C5" s="63"/>
      <c r="D5" s="63"/>
      <c r="E5" s="63"/>
      <c r="F5" s="63"/>
      <c r="G5" s="63"/>
      <c r="H5" s="63"/>
      <c r="I5" s="63"/>
      <c r="J5" s="63"/>
      <c r="K5" s="63"/>
      <c r="M5" s="63"/>
      <c r="N5" s="91" t="s">
        <v>5</v>
      </c>
      <c r="O5" s="92">
        <v>30</v>
      </c>
      <c r="P5" s="92">
        <v>28</v>
      </c>
      <c r="Q5" s="92">
        <v>28</v>
      </c>
      <c r="R5" s="1"/>
    </row>
    <row r="6" spans="1:18" ht="37.5" customHeight="1" x14ac:dyDescent="0.25">
      <c r="A6" s="51" t="s">
        <v>6</v>
      </c>
      <c r="B6" s="62" t="s">
        <v>7</v>
      </c>
      <c r="C6" s="50"/>
      <c r="D6" s="113" t="s">
        <v>91</v>
      </c>
      <c r="E6" s="113"/>
      <c r="F6" s="113"/>
      <c r="G6" s="113"/>
      <c r="I6" s="30" t="s">
        <v>8</v>
      </c>
      <c r="J6" s="17">
        <f>+P3</f>
        <v>17</v>
      </c>
      <c r="K6" s="30" t="s">
        <v>12</v>
      </c>
      <c r="L6" s="18">
        <f>+P4+P5+P6+P7+P8+P9+P10+P11+P12+P13+P14+P15</f>
        <v>365</v>
      </c>
      <c r="N6" s="91" t="s">
        <v>9</v>
      </c>
      <c r="O6" s="92">
        <v>30</v>
      </c>
      <c r="P6" s="92">
        <v>31</v>
      </c>
      <c r="Q6" s="92">
        <v>31</v>
      </c>
      <c r="R6" s="1"/>
    </row>
    <row r="7" spans="1:18" ht="37.5" customHeight="1" x14ac:dyDescent="0.25">
      <c r="A7" s="51" t="s">
        <v>10</v>
      </c>
      <c r="B7" s="98" t="s">
        <v>11</v>
      </c>
      <c r="C7" s="50"/>
      <c r="D7" s="113"/>
      <c r="E7" s="113"/>
      <c r="F7" s="113"/>
      <c r="G7" s="113"/>
      <c r="K7" s="63"/>
      <c r="N7" s="91" t="s">
        <v>13</v>
      </c>
      <c r="O7" s="92">
        <v>30</v>
      </c>
      <c r="P7" s="92">
        <v>30</v>
      </c>
      <c r="Q7" s="92">
        <v>30</v>
      </c>
      <c r="R7" s="1"/>
    </row>
    <row r="8" spans="1:18" ht="37.5" customHeight="1" x14ac:dyDescent="0.25">
      <c r="A8" s="30" t="s">
        <v>14</v>
      </c>
      <c r="B8" s="62">
        <v>11</v>
      </c>
      <c r="C8" s="50"/>
      <c r="D8" s="113"/>
      <c r="E8" s="113"/>
      <c r="F8" s="113"/>
      <c r="G8" s="113"/>
      <c r="I8" s="20" t="s">
        <v>17</v>
      </c>
      <c r="J8" s="18">
        <f>+O3</f>
        <v>16</v>
      </c>
      <c r="K8" s="20" t="s">
        <v>18</v>
      </c>
      <c r="L8" s="18">
        <f>+O4+O5+O6+O7+O8+O9+O10+O11+O12+O13+O14+O15</f>
        <v>360</v>
      </c>
      <c r="M8" s="63"/>
      <c r="N8" s="91" t="s">
        <v>15</v>
      </c>
      <c r="O8" s="92">
        <v>30</v>
      </c>
      <c r="P8" s="92">
        <v>31</v>
      </c>
      <c r="Q8" s="92">
        <v>31</v>
      </c>
      <c r="R8" s="1"/>
    </row>
    <row r="9" spans="1:18" ht="37.5" customHeight="1" x14ac:dyDescent="0.25">
      <c r="A9" s="30" t="s">
        <v>16</v>
      </c>
      <c r="B9" s="62">
        <v>80</v>
      </c>
      <c r="C9" s="50"/>
      <c r="D9" s="113"/>
      <c r="E9" s="113"/>
      <c r="F9" s="113"/>
      <c r="G9" s="113"/>
      <c r="I9" s="20" t="s">
        <v>20</v>
      </c>
      <c r="J9" s="18">
        <f>+P3</f>
        <v>17</v>
      </c>
      <c r="K9" s="20" t="s">
        <v>21</v>
      </c>
      <c r="L9" s="18">
        <f>+P4+P5+P6+P7+P8+P9+P10+P11+P12+P13+P14+P15</f>
        <v>365</v>
      </c>
      <c r="N9" s="91" t="s">
        <v>19</v>
      </c>
      <c r="O9" s="92">
        <v>30</v>
      </c>
      <c r="P9" s="92">
        <v>30</v>
      </c>
      <c r="Q9" s="92">
        <v>30</v>
      </c>
      <c r="R9" s="1"/>
    </row>
    <row r="10" spans="1:18" ht="37.5" customHeight="1" x14ac:dyDescent="0.25">
      <c r="A10" s="53"/>
      <c r="D10" s="113" t="s">
        <v>90</v>
      </c>
      <c r="E10" s="113"/>
      <c r="F10" s="113"/>
      <c r="G10" s="113"/>
      <c r="I10" s="54" t="s">
        <v>23</v>
      </c>
      <c r="J10" s="18">
        <f>+Q3</f>
        <v>17</v>
      </c>
      <c r="K10" s="17" t="s">
        <v>24</v>
      </c>
      <c r="L10" s="18">
        <f>+P4+P5+P6+P7+P8+P9+P10+P11+P12+P13+P14+P15</f>
        <v>365</v>
      </c>
      <c r="N10" s="91" t="s">
        <v>22</v>
      </c>
      <c r="O10" s="92">
        <v>30</v>
      </c>
      <c r="P10" s="92">
        <v>31</v>
      </c>
      <c r="Q10" s="92">
        <v>31</v>
      </c>
      <c r="R10" s="1"/>
    </row>
    <row r="11" spans="1:18" x14ac:dyDescent="0.25">
      <c r="B11" s="50"/>
      <c r="C11" s="53"/>
      <c r="N11" s="91" t="s">
        <v>25</v>
      </c>
      <c r="O11" s="92">
        <v>30</v>
      </c>
      <c r="P11" s="92">
        <v>31</v>
      </c>
      <c r="Q11" s="92">
        <v>31</v>
      </c>
      <c r="R11" s="1"/>
    </row>
    <row r="12" spans="1:18" ht="15.75" customHeight="1" x14ac:dyDescent="0.25">
      <c r="B12" s="31"/>
      <c r="C12" s="31"/>
      <c r="D12" s="31"/>
      <c r="E12" s="31"/>
      <c r="F12" s="124" t="s">
        <v>27</v>
      </c>
      <c r="G12" s="124"/>
      <c r="H12" s="124" t="s">
        <v>28</v>
      </c>
      <c r="I12" s="124"/>
      <c r="J12" s="32"/>
      <c r="K12" s="104" t="s">
        <v>109</v>
      </c>
      <c r="L12" s="104"/>
      <c r="M12" s="31"/>
      <c r="N12" s="91" t="s">
        <v>26</v>
      </c>
      <c r="O12" s="92">
        <v>30</v>
      </c>
      <c r="P12" s="92">
        <v>30</v>
      </c>
      <c r="Q12" s="92">
        <v>30</v>
      </c>
    </row>
    <row r="13" spans="1:18" ht="63" x14ac:dyDescent="0.25">
      <c r="A13" s="73" t="s">
        <v>30</v>
      </c>
      <c r="B13" s="73" t="s">
        <v>31</v>
      </c>
      <c r="C13" s="73" t="s">
        <v>32</v>
      </c>
      <c r="D13" s="109" t="s">
        <v>33</v>
      </c>
      <c r="E13" s="109"/>
      <c r="F13" s="73" t="s">
        <v>34</v>
      </c>
      <c r="G13" s="73" t="s">
        <v>35</v>
      </c>
      <c r="H13" s="73" t="s">
        <v>36</v>
      </c>
      <c r="I13" s="73" t="s">
        <v>35</v>
      </c>
      <c r="J13" s="73" t="s">
        <v>37</v>
      </c>
      <c r="K13" s="97" t="s">
        <v>107</v>
      </c>
      <c r="L13" s="97" t="s">
        <v>108</v>
      </c>
      <c r="M13" s="22"/>
      <c r="N13" s="91" t="s">
        <v>29</v>
      </c>
      <c r="O13" s="92">
        <v>30</v>
      </c>
      <c r="P13" s="92">
        <v>31</v>
      </c>
      <c r="Q13" s="92">
        <v>31</v>
      </c>
    </row>
    <row r="14" spans="1:18" x14ac:dyDescent="0.25">
      <c r="A14" s="115" t="s">
        <v>39</v>
      </c>
      <c r="B14" s="67" t="s">
        <v>40</v>
      </c>
      <c r="C14" s="23">
        <v>1</v>
      </c>
      <c r="D14" s="111" t="s">
        <v>86</v>
      </c>
      <c r="E14" s="111"/>
      <c r="F14" s="67">
        <v>4563000</v>
      </c>
      <c r="G14" s="4">
        <f t="shared" ref="G14:G29" si="0">+ROUND(((F14*C14)/30)*$J$8,0)</f>
        <v>2433600</v>
      </c>
      <c r="H14" s="4">
        <v>4699890</v>
      </c>
      <c r="I14" s="4">
        <f t="shared" ref="I14:I29" si="1">+ROUND(((H14*C14)/30)*$L$8,0)</f>
        <v>56398680</v>
      </c>
      <c r="J14" s="4">
        <f>+G14+I14</f>
        <v>58832280</v>
      </c>
      <c r="K14" s="4"/>
      <c r="L14" s="4"/>
      <c r="M14" s="3"/>
      <c r="N14" s="91" t="s">
        <v>38</v>
      </c>
      <c r="O14" s="92">
        <v>30</v>
      </c>
      <c r="P14" s="92">
        <v>30</v>
      </c>
      <c r="Q14" s="92">
        <v>30</v>
      </c>
    </row>
    <row r="15" spans="1:18" x14ac:dyDescent="0.25">
      <c r="A15" s="115"/>
      <c r="B15" s="67" t="s">
        <v>41</v>
      </c>
      <c r="C15" s="23">
        <v>2</v>
      </c>
      <c r="D15" s="111" t="s">
        <v>86</v>
      </c>
      <c r="E15" s="111"/>
      <c r="F15" s="67">
        <v>3911000</v>
      </c>
      <c r="G15" s="4">
        <f t="shared" si="0"/>
        <v>4171733</v>
      </c>
      <c r="H15" s="4">
        <v>4028330</v>
      </c>
      <c r="I15" s="4">
        <f t="shared" si="1"/>
        <v>96679920</v>
      </c>
      <c r="J15" s="4">
        <f t="shared" ref="J15:J37" si="2">+G15+I15</f>
        <v>100851653</v>
      </c>
      <c r="K15" s="4"/>
      <c r="L15" s="4"/>
      <c r="M15" s="3"/>
      <c r="N15" s="91" t="s">
        <v>3</v>
      </c>
      <c r="O15" s="92">
        <v>30</v>
      </c>
      <c r="P15" s="92">
        <v>31</v>
      </c>
      <c r="Q15" s="92">
        <v>31</v>
      </c>
      <c r="R15" s="1"/>
    </row>
    <row r="16" spans="1:18" x14ac:dyDescent="0.25">
      <c r="A16" s="115"/>
      <c r="B16" s="67" t="s">
        <v>42</v>
      </c>
      <c r="C16" s="23">
        <v>2</v>
      </c>
      <c r="D16" s="111" t="s">
        <v>86</v>
      </c>
      <c r="E16" s="111"/>
      <c r="F16" s="67">
        <v>3911000</v>
      </c>
      <c r="G16" s="4">
        <f t="shared" si="0"/>
        <v>4171733</v>
      </c>
      <c r="H16" s="4">
        <v>4028330</v>
      </c>
      <c r="I16" s="4">
        <f t="shared" si="1"/>
        <v>96679920</v>
      </c>
      <c r="J16" s="4">
        <f t="shared" si="2"/>
        <v>100851653</v>
      </c>
      <c r="K16" s="4"/>
      <c r="L16" s="4"/>
      <c r="M16" s="3"/>
      <c r="N16" s="91"/>
      <c r="O16" s="92">
        <f>SUM(O3:O15)</f>
        <v>376</v>
      </c>
      <c r="P16" s="92">
        <f>SUM(P3:P15)</f>
        <v>382</v>
      </c>
      <c r="Q16" s="92">
        <f>SUM(Q3:Q15)</f>
        <v>382</v>
      </c>
      <c r="R16" s="1"/>
    </row>
    <row r="17" spans="1:19" x14ac:dyDescent="0.25">
      <c r="A17" s="115"/>
      <c r="B17" s="67" t="s">
        <v>43</v>
      </c>
      <c r="C17" s="23">
        <v>2</v>
      </c>
      <c r="D17" s="111" t="s">
        <v>86</v>
      </c>
      <c r="E17" s="111"/>
      <c r="F17" s="67">
        <v>3911000</v>
      </c>
      <c r="G17" s="4">
        <f t="shared" si="0"/>
        <v>4171733</v>
      </c>
      <c r="H17" s="4">
        <v>4028330</v>
      </c>
      <c r="I17" s="4">
        <f t="shared" si="1"/>
        <v>96679920</v>
      </c>
      <c r="J17" s="4">
        <f t="shared" si="2"/>
        <v>100851653</v>
      </c>
      <c r="K17" s="4"/>
      <c r="L17" s="4"/>
      <c r="M17" s="3"/>
      <c r="N17" s="13"/>
      <c r="P17" s="1"/>
      <c r="Q17" s="1"/>
      <c r="R17" s="1"/>
    </row>
    <row r="18" spans="1:19" x14ac:dyDescent="0.25">
      <c r="A18" s="115"/>
      <c r="B18" s="67" t="s">
        <v>44</v>
      </c>
      <c r="C18" s="23">
        <v>2</v>
      </c>
      <c r="D18" s="111" t="s">
        <v>86</v>
      </c>
      <c r="E18" s="111"/>
      <c r="F18" s="67">
        <v>3911000</v>
      </c>
      <c r="G18" s="4">
        <f t="shared" si="0"/>
        <v>4171733</v>
      </c>
      <c r="H18" s="4">
        <v>4028330</v>
      </c>
      <c r="I18" s="4">
        <f t="shared" si="1"/>
        <v>96679920</v>
      </c>
      <c r="J18" s="4">
        <f t="shared" si="2"/>
        <v>100851653</v>
      </c>
      <c r="K18" s="4"/>
      <c r="L18" s="4"/>
      <c r="M18" s="3"/>
      <c r="N18" s="13"/>
      <c r="P18" s="1"/>
      <c r="Q18" s="1"/>
      <c r="R18" s="1"/>
    </row>
    <row r="19" spans="1:19" x14ac:dyDescent="0.25">
      <c r="A19" s="115"/>
      <c r="B19" s="67" t="s">
        <v>84</v>
      </c>
      <c r="C19" s="23">
        <v>2</v>
      </c>
      <c r="D19" s="111" t="s">
        <v>86</v>
      </c>
      <c r="E19" s="111"/>
      <c r="F19" s="67">
        <v>3911000</v>
      </c>
      <c r="G19" s="4">
        <f t="shared" si="0"/>
        <v>4171733</v>
      </c>
      <c r="H19" s="4">
        <v>4028330</v>
      </c>
      <c r="I19" s="4">
        <f t="shared" si="1"/>
        <v>96679920</v>
      </c>
      <c r="J19" s="4">
        <f t="shared" si="2"/>
        <v>100851653</v>
      </c>
      <c r="K19" s="4"/>
      <c r="L19" s="4"/>
      <c r="M19" s="3"/>
      <c r="N19" s="13"/>
      <c r="P19" s="1"/>
      <c r="Q19" s="1"/>
      <c r="R19" s="1"/>
    </row>
    <row r="20" spans="1:19" x14ac:dyDescent="0.25">
      <c r="A20" s="115"/>
      <c r="B20" s="67" t="s">
        <v>85</v>
      </c>
      <c r="C20" s="23">
        <v>2</v>
      </c>
      <c r="D20" s="111" t="s">
        <v>86</v>
      </c>
      <c r="E20" s="111"/>
      <c r="F20" s="67">
        <v>3911000</v>
      </c>
      <c r="G20" s="4">
        <f t="shared" si="0"/>
        <v>4171733</v>
      </c>
      <c r="H20" s="4">
        <v>4028330</v>
      </c>
      <c r="I20" s="4">
        <f t="shared" si="1"/>
        <v>96679920</v>
      </c>
      <c r="J20" s="4">
        <f t="shared" si="2"/>
        <v>100851653</v>
      </c>
      <c r="K20" s="4"/>
      <c r="L20" s="4"/>
      <c r="M20" s="3"/>
      <c r="N20" s="13"/>
      <c r="P20" s="1"/>
      <c r="Q20" s="1"/>
      <c r="R20" s="1"/>
    </row>
    <row r="21" spans="1:19" x14ac:dyDescent="0.25">
      <c r="A21" s="115"/>
      <c r="B21" s="67" t="s">
        <v>46</v>
      </c>
      <c r="C21" s="23">
        <v>2</v>
      </c>
      <c r="D21" s="111" t="s">
        <v>86</v>
      </c>
      <c r="E21" s="111"/>
      <c r="F21" s="67">
        <v>3911000</v>
      </c>
      <c r="G21" s="4">
        <f t="shared" si="0"/>
        <v>4171733</v>
      </c>
      <c r="H21" s="4">
        <v>4028330</v>
      </c>
      <c r="I21" s="4">
        <f t="shared" si="1"/>
        <v>96679920</v>
      </c>
      <c r="J21" s="4">
        <f t="shared" si="2"/>
        <v>100851653</v>
      </c>
      <c r="K21" s="4"/>
      <c r="L21" s="4"/>
      <c r="M21" s="3"/>
      <c r="N21" s="13"/>
      <c r="P21" s="1"/>
      <c r="Q21" s="1"/>
      <c r="R21" s="1"/>
    </row>
    <row r="22" spans="1:19" x14ac:dyDescent="0.25">
      <c r="A22" s="115"/>
      <c r="B22" s="67" t="s">
        <v>47</v>
      </c>
      <c r="C22" s="23">
        <v>1</v>
      </c>
      <c r="D22" s="111" t="s">
        <v>86</v>
      </c>
      <c r="E22" s="111"/>
      <c r="F22" s="67">
        <v>3911000</v>
      </c>
      <c r="G22" s="4">
        <f t="shared" si="0"/>
        <v>2085867</v>
      </c>
      <c r="H22" s="4">
        <v>4028330</v>
      </c>
      <c r="I22" s="4">
        <f t="shared" si="1"/>
        <v>48339960</v>
      </c>
      <c r="J22" s="4">
        <f t="shared" si="2"/>
        <v>50425827</v>
      </c>
      <c r="K22" s="4"/>
      <c r="L22" s="4"/>
      <c r="M22" s="3"/>
      <c r="N22" s="13"/>
      <c r="P22" s="1"/>
      <c r="Q22" s="1"/>
      <c r="R22" s="1"/>
    </row>
    <row r="23" spans="1:19" x14ac:dyDescent="0.25">
      <c r="A23" s="115"/>
      <c r="B23" s="67" t="s">
        <v>48</v>
      </c>
      <c r="C23" s="23">
        <v>1</v>
      </c>
      <c r="D23" s="111" t="s">
        <v>86</v>
      </c>
      <c r="E23" s="111"/>
      <c r="F23" s="67">
        <v>2174000</v>
      </c>
      <c r="G23" s="4">
        <f t="shared" si="0"/>
        <v>1159467</v>
      </c>
      <c r="H23" s="4">
        <v>2239220</v>
      </c>
      <c r="I23" s="4">
        <f t="shared" si="1"/>
        <v>26870640</v>
      </c>
      <c r="J23" s="4">
        <f t="shared" si="2"/>
        <v>28030107</v>
      </c>
      <c r="K23" s="4"/>
      <c r="L23" s="4"/>
      <c r="M23" s="3"/>
      <c r="P23" s="1"/>
      <c r="Q23" s="1"/>
      <c r="R23" s="1"/>
    </row>
    <row r="24" spans="1:19" x14ac:dyDescent="0.25">
      <c r="A24" s="115"/>
      <c r="B24" s="67" t="s">
        <v>49</v>
      </c>
      <c r="C24" s="23">
        <v>2</v>
      </c>
      <c r="D24" s="111" t="s">
        <v>86</v>
      </c>
      <c r="E24" s="111"/>
      <c r="F24" s="67">
        <v>2174000</v>
      </c>
      <c r="G24" s="4">
        <f t="shared" si="0"/>
        <v>2318933</v>
      </c>
      <c r="H24" s="4">
        <v>2239220</v>
      </c>
      <c r="I24" s="4">
        <f t="shared" si="1"/>
        <v>53741280</v>
      </c>
      <c r="J24" s="4">
        <f t="shared" si="2"/>
        <v>56060213</v>
      </c>
      <c r="K24" s="4"/>
      <c r="L24" s="4"/>
      <c r="M24" s="3"/>
      <c r="P24" s="1"/>
      <c r="Q24" s="1"/>
      <c r="R24" s="1"/>
    </row>
    <row r="25" spans="1:19" x14ac:dyDescent="0.25">
      <c r="A25" s="115"/>
      <c r="B25" s="67" t="s">
        <v>50</v>
      </c>
      <c r="C25" s="23">
        <v>36</v>
      </c>
      <c r="D25" s="111" t="s">
        <v>86</v>
      </c>
      <c r="E25" s="111"/>
      <c r="F25" s="67">
        <v>2206000</v>
      </c>
      <c r="G25" s="4">
        <f t="shared" si="0"/>
        <v>42355200</v>
      </c>
      <c r="H25" s="4">
        <v>2272180</v>
      </c>
      <c r="I25" s="4">
        <f t="shared" si="1"/>
        <v>981581760</v>
      </c>
      <c r="J25" s="4">
        <f t="shared" si="2"/>
        <v>1023936960</v>
      </c>
      <c r="K25" s="4"/>
      <c r="L25" s="4"/>
      <c r="M25" s="3"/>
      <c r="P25" s="1"/>
      <c r="Q25" s="1"/>
      <c r="R25" s="1"/>
    </row>
    <row r="26" spans="1:19" x14ac:dyDescent="0.25">
      <c r="A26" s="115"/>
      <c r="B26" s="67" t="s">
        <v>51</v>
      </c>
      <c r="C26" s="23">
        <v>1</v>
      </c>
      <c r="D26" s="111" t="s">
        <v>86</v>
      </c>
      <c r="E26" s="111"/>
      <c r="F26" s="67">
        <v>2174000</v>
      </c>
      <c r="G26" s="4">
        <f t="shared" si="0"/>
        <v>1159467</v>
      </c>
      <c r="H26" s="4">
        <v>2239220</v>
      </c>
      <c r="I26" s="4">
        <f t="shared" si="1"/>
        <v>26870640</v>
      </c>
      <c r="J26" s="4">
        <f t="shared" si="2"/>
        <v>28030107</v>
      </c>
      <c r="K26" s="4"/>
      <c r="L26" s="4"/>
      <c r="M26" s="3"/>
      <c r="N26" s="21"/>
      <c r="P26" s="1"/>
      <c r="Q26" s="1"/>
      <c r="R26" s="1"/>
    </row>
    <row r="27" spans="1:19" x14ac:dyDescent="0.25">
      <c r="A27" s="115"/>
      <c r="B27" s="67" t="s">
        <v>52</v>
      </c>
      <c r="C27" s="23">
        <v>1</v>
      </c>
      <c r="D27" s="111" t="s">
        <v>86</v>
      </c>
      <c r="E27" s="111"/>
      <c r="F27" s="67">
        <v>2174000</v>
      </c>
      <c r="G27" s="4">
        <f t="shared" si="0"/>
        <v>1159467</v>
      </c>
      <c r="H27" s="4">
        <v>2239220</v>
      </c>
      <c r="I27" s="4">
        <f t="shared" si="1"/>
        <v>26870640</v>
      </c>
      <c r="J27" s="4">
        <f t="shared" si="2"/>
        <v>28030107</v>
      </c>
      <c r="K27" s="4"/>
      <c r="L27" s="4"/>
      <c r="M27" s="3"/>
      <c r="N27" s="31"/>
      <c r="P27" s="1"/>
      <c r="Q27" s="1"/>
      <c r="R27" s="1"/>
      <c r="S27" s="1">
        <f>SUM(S17:S26)</f>
        <v>0</v>
      </c>
    </row>
    <row r="28" spans="1:19" x14ac:dyDescent="0.25">
      <c r="A28" s="115"/>
      <c r="B28" s="67" t="s">
        <v>53</v>
      </c>
      <c r="C28" s="23">
        <v>3</v>
      </c>
      <c r="D28" s="111" t="s">
        <v>86</v>
      </c>
      <c r="E28" s="111"/>
      <c r="F28" s="67">
        <v>1850000</v>
      </c>
      <c r="G28" s="4">
        <f t="shared" si="0"/>
        <v>2960000</v>
      </c>
      <c r="H28" s="4">
        <v>1905500</v>
      </c>
      <c r="I28" s="4">
        <f t="shared" si="1"/>
        <v>68598000</v>
      </c>
      <c r="J28" s="4">
        <f t="shared" si="2"/>
        <v>71558000</v>
      </c>
      <c r="K28" s="4"/>
      <c r="L28" s="4"/>
      <c r="M28" s="3"/>
      <c r="N28" s="22"/>
      <c r="P28" s="1"/>
      <c r="Q28" s="1"/>
      <c r="R28" s="1"/>
    </row>
    <row r="29" spans="1:19" x14ac:dyDescent="0.25">
      <c r="A29" s="115"/>
      <c r="B29" s="67" t="s">
        <v>54</v>
      </c>
      <c r="C29" s="23">
        <v>4</v>
      </c>
      <c r="D29" s="111" t="s">
        <v>86</v>
      </c>
      <c r="E29" s="111"/>
      <c r="F29" s="67">
        <v>1850000</v>
      </c>
      <c r="G29" s="4">
        <f t="shared" si="0"/>
        <v>3946667</v>
      </c>
      <c r="H29" s="4">
        <v>1905500</v>
      </c>
      <c r="I29" s="4">
        <f t="shared" si="1"/>
        <v>91464000</v>
      </c>
      <c r="J29" s="4">
        <f t="shared" si="2"/>
        <v>95410667</v>
      </c>
      <c r="K29" s="4"/>
      <c r="L29" s="4"/>
      <c r="M29" s="3"/>
      <c r="N29" s="3"/>
      <c r="P29" s="1"/>
      <c r="Q29" s="1"/>
      <c r="R29" s="1"/>
    </row>
    <row r="30" spans="1:19" x14ac:dyDescent="0.25">
      <c r="A30" s="115"/>
      <c r="B30" s="112" t="s">
        <v>92</v>
      </c>
      <c r="C30" s="112"/>
      <c r="D30" s="65" t="s">
        <v>86</v>
      </c>
      <c r="E30" s="65" t="s">
        <v>101</v>
      </c>
      <c r="F30" s="67">
        <v>434051</v>
      </c>
      <c r="G30" s="4">
        <f>+ROUND(((F30*$B$9)/30)*$J$8,0)</f>
        <v>18519509</v>
      </c>
      <c r="H30" s="4">
        <v>434051</v>
      </c>
      <c r="I30" s="4">
        <f>+ROUND(((H30*$B$9)/30)*$L$8,0)</f>
        <v>416688960</v>
      </c>
      <c r="J30" s="4">
        <f t="shared" si="2"/>
        <v>435208469</v>
      </c>
      <c r="K30" s="49"/>
      <c r="L30" s="49"/>
      <c r="M30" s="3"/>
      <c r="N30" s="3"/>
      <c r="P30" s="1"/>
      <c r="Q30" s="1"/>
      <c r="R30" s="1"/>
    </row>
    <row r="31" spans="1:19" ht="32.25" customHeight="1" x14ac:dyDescent="0.25">
      <c r="A31" s="115"/>
      <c r="B31" s="112" t="s">
        <v>117</v>
      </c>
      <c r="C31" s="112"/>
      <c r="D31" s="65" t="s">
        <v>86</v>
      </c>
      <c r="E31" s="65" t="s">
        <v>56</v>
      </c>
      <c r="F31" s="67">
        <v>2946906</v>
      </c>
      <c r="G31" s="4">
        <f t="shared" ref="G31:G37" si="3">+ROUND((F31/30)*$J$8,0)</f>
        <v>1571683</v>
      </c>
      <c r="H31" s="4">
        <v>2946906</v>
      </c>
      <c r="I31" s="4">
        <f t="shared" ref="I31:I37" si="4">+ROUND((H31/30)*$L$8,0)</f>
        <v>35362872</v>
      </c>
      <c r="J31" s="4">
        <f t="shared" si="2"/>
        <v>36934555</v>
      </c>
      <c r="K31" s="49"/>
      <c r="L31" s="49"/>
      <c r="M31" s="3"/>
      <c r="N31" s="3"/>
      <c r="O31" s="14"/>
      <c r="P31" s="14"/>
      <c r="Q31" s="14"/>
      <c r="R31" s="14"/>
    </row>
    <row r="32" spans="1:19" ht="28.5" customHeight="1" x14ac:dyDescent="0.25">
      <c r="A32" s="115"/>
      <c r="B32" s="112" t="s">
        <v>93</v>
      </c>
      <c r="C32" s="112"/>
      <c r="D32" s="65" t="s">
        <v>86</v>
      </c>
      <c r="E32" s="65" t="s">
        <v>56</v>
      </c>
      <c r="F32" s="67">
        <v>169864</v>
      </c>
      <c r="G32" s="4">
        <f t="shared" si="3"/>
        <v>90594</v>
      </c>
      <c r="H32" s="4">
        <v>169864</v>
      </c>
      <c r="I32" s="4">
        <f t="shared" si="4"/>
        <v>2038368</v>
      </c>
      <c r="J32" s="4">
        <f t="shared" si="2"/>
        <v>2128962</v>
      </c>
      <c r="K32" s="49"/>
      <c r="L32" s="49"/>
      <c r="M32" s="3"/>
      <c r="N32" s="3"/>
      <c r="P32" s="1"/>
      <c r="Q32" s="1"/>
      <c r="R32" s="1"/>
    </row>
    <row r="33" spans="1:17" x14ac:dyDescent="0.25">
      <c r="A33" s="115"/>
      <c r="B33" s="112" t="s">
        <v>58</v>
      </c>
      <c r="C33" s="112"/>
      <c r="D33" s="65" t="s">
        <v>86</v>
      </c>
      <c r="E33" s="65" t="s">
        <v>56</v>
      </c>
      <c r="F33" s="67">
        <v>12473878</v>
      </c>
      <c r="G33" s="4">
        <f t="shared" si="3"/>
        <v>6652735</v>
      </c>
      <c r="H33" s="4">
        <v>12473878</v>
      </c>
      <c r="I33" s="4">
        <f t="shared" si="4"/>
        <v>149686536</v>
      </c>
      <c r="J33" s="4">
        <f t="shared" si="2"/>
        <v>156339271</v>
      </c>
      <c r="K33" s="49"/>
      <c r="L33" s="49"/>
      <c r="M33" s="3"/>
      <c r="N33" s="3"/>
      <c r="O33" s="2"/>
      <c r="Q33" s="6"/>
    </row>
    <row r="34" spans="1:17" ht="28.5" customHeight="1" x14ac:dyDescent="0.25">
      <c r="A34" s="115"/>
      <c r="B34" s="112" t="s">
        <v>112</v>
      </c>
      <c r="C34" s="112"/>
      <c r="D34" s="65" t="s">
        <v>86</v>
      </c>
      <c r="E34" s="65" t="s">
        <v>56</v>
      </c>
      <c r="F34" s="67">
        <v>6990540</v>
      </c>
      <c r="G34" s="4">
        <f t="shared" si="3"/>
        <v>3728288</v>
      </c>
      <c r="H34" s="4">
        <v>6990540</v>
      </c>
      <c r="I34" s="4">
        <f t="shared" si="4"/>
        <v>83886480</v>
      </c>
      <c r="J34" s="4">
        <f t="shared" si="2"/>
        <v>87614768</v>
      </c>
      <c r="K34" s="49"/>
      <c r="L34" s="49"/>
      <c r="M34" s="3"/>
      <c r="N34" s="3"/>
      <c r="O34" s="2"/>
      <c r="Q34" s="6"/>
    </row>
    <row r="35" spans="1:17" x14ac:dyDescent="0.25">
      <c r="A35" s="115"/>
      <c r="B35" s="112" t="s">
        <v>59</v>
      </c>
      <c r="C35" s="112"/>
      <c r="D35" s="65" t="s">
        <v>86</v>
      </c>
      <c r="E35" s="65" t="s">
        <v>56</v>
      </c>
      <c r="F35" s="67">
        <v>17492056</v>
      </c>
      <c r="G35" s="4">
        <f t="shared" si="3"/>
        <v>9329097</v>
      </c>
      <c r="H35" s="4">
        <v>17492056</v>
      </c>
      <c r="I35" s="4">
        <f t="shared" si="4"/>
        <v>209904672</v>
      </c>
      <c r="J35" s="4">
        <f t="shared" si="2"/>
        <v>219233769</v>
      </c>
      <c r="K35" s="49"/>
      <c r="L35" s="49"/>
      <c r="M35" s="3"/>
      <c r="N35" s="3"/>
      <c r="O35" s="2"/>
      <c r="Q35" s="6"/>
    </row>
    <row r="36" spans="1:17" x14ac:dyDescent="0.25">
      <c r="A36" s="115"/>
      <c r="B36" s="120" t="s">
        <v>60</v>
      </c>
      <c r="C36" s="120"/>
      <c r="D36" s="65" t="s">
        <v>86</v>
      </c>
      <c r="E36" s="65" t="s">
        <v>56</v>
      </c>
      <c r="F36" s="67">
        <v>9504000</v>
      </c>
      <c r="G36" s="4">
        <f t="shared" si="3"/>
        <v>5068800</v>
      </c>
      <c r="H36" s="4">
        <v>10454400</v>
      </c>
      <c r="I36" s="4">
        <f t="shared" si="4"/>
        <v>125452800</v>
      </c>
      <c r="J36" s="4">
        <f t="shared" si="2"/>
        <v>130521600</v>
      </c>
      <c r="K36" s="4"/>
      <c r="L36" s="4"/>
      <c r="M36" s="3"/>
      <c r="N36" s="3"/>
      <c r="O36" s="2"/>
      <c r="Q36" s="6"/>
    </row>
    <row r="37" spans="1:17" x14ac:dyDescent="0.25">
      <c r="A37" s="115"/>
      <c r="B37" s="120" t="s">
        <v>61</v>
      </c>
      <c r="C37" s="120"/>
      <c r="D37" s="65" t="s">
        <v>86</v>
      </c>
      <c r="E37" s="65" t="s">
        <v>56</v>
      </c>
      <c r="F37" s="67">
        <v>1755383</v>
      </c>
      <c r="G37" s="4">
        <f t="shared" si="3"/>
        <v>936204</v>
      </c>
      <c r="H37" s="4">
        <v>1755383</v>
      </c>
      <c r="I37" s="4">
        <f t="shared" si="4"/>
        <v>21064596</v>
      </c>
      <c r="J37" s="4">
        <f t="shared" si="2"/>
        <v>22000800</v>
      </c>
      <c r="K37" s="49"/>
      <c r="L37" s="49"/>
      <c r="M37" s="3"/>
      <c r="N37" s="3"/>
      <c r="O37" s="2"/>
      <c r="Q37" s="6"/>
    </row>
    <row r="38" spans="1:17" x14ac:dyDescent="0.25">
      <c r="A38" s="115"/>
      <c r="B38" s="122" t="s">
        <v>62</v>
      </c>
      <c r="C38" s="122"/>
      <c r="D38" s="122"/>
      <c r="E38" s="122"/>
      <c r="F38" s="75">
        <f>SUM(F14:F37)</f>
        <v>102219678</v>
      </c>
      <c r="G38" s="75">
        <f t="shared" ref="G38:J38" si="5">SUM(G14:G37)</f>
        <v>134677709</v>
      </c>
      <c r="H38" s="75">
        <f t="shared" si="5"/>
        <v>104683668</v>
      </c>
      <c r="I38" s="75">
        <f t="shared" si="5"/>
        <v>3101580324</v>
      </c>
      <c r="J38" s="75">
        <f t="shared" si="5"/>
        <v>3236258033</v>
      </c>
      <c r="K38" s="75">
        <f>SUM(K14:K37)</f>
        <v>0</v>
      </c>
      <c r="L38" s="75">
        <f>SUM(L14:L37)</f>
        <v>0</v>
      </c>
      <c r="M38" s="3"/>
      <c r="N38" s="3"/>
      <c r="O38" s="2"/>
      <c r="Q38" s="6"/>
    </row>
    <row r="39" spans="1:17" ht="31.5" x14ac:dyDescent="0.25">
      <c r="A39" s="115" t="s">
        <v>63</v>
      </c>
      <c r="B39" s="116" t="s">
        <v>64</v>
      </c>
      <c r="C39" s="116"/>
      <c r="D39" s="10" t="s">
        <v>65</v>
      </c>
      <c r="E39" s="10" t="s">
        <v>105</v>
      </c>
      <c r="F39" s="67">
        <v>1665920</v>
      </c>
      <c r="G39" s="4">
        <f>+ROUND(F39*$J$9,0)</f>
        <v>28320640</v>
      </c>
      <c r="H39" s="4">
        <v>1665920</v>
      </c>
      <c r="I39" s="4">
        <f>+ROUND(H39*$L$9,0)</f>
        <v>608060800</v>
      </c>
      <c r="J39" s="4">
        <f>+G39+I39</f>
        <v>636381440</v>
      </c>
      <c r="K39" s="49"/>
      <c r="L39" s="49"/>
      <c r="M39" s="3"/>
      <c r="N39" s="3"/>
      <c r="O39" s="2"/>
      <c r="Q39" s="6"/>
    </row>
    <row r="40" spans="1:17" ht="31.5" x14ac:dyDescent="0.25">
      <c r="A40" s="115"/>
      <c r="B40" s="116" t="s">
        <v>94</v>
      </c>
      <c r="C40" s="116"/>
      <c r="D40" s="10" t="s">
        <v>86</v>
      </c>
      <c r="E40" s="10" t="s">
        <v>87</v>
      </c>
      <c r="F40" s="67">
        <v>7878400</v>
      </c>
      <c r="G40" s="4">
        <f>+ROUND((F40/30)*$J$9,0)</f>
        <v>4464427</v>
      </c>
      <c r="H40" s="67">
        <v>7878400</v>
      </c>
      <c r="I40" s="4">
        <f>+ROUND((H40/30)*$L$9,0)</f>
        <v>95853867</v>
      </c>
      <c r="J40" s="4">
        <f>+G40+I40</f>
        <v>100318294</v>
      </c>
      <c r="K40" s="49"/>
      <c r="L40" s="49"/>
      <c r="M40" s="3"/>
      <c r="N40" s="3"/>
      <c r="O40" s="2"/>
      <c r="Q40" s="6"/>
    </row>
    <row r="41" spans="1:17" ht="31.5" x14ac:dyDescent="0.25">
      <c r="A41" s="115"/>
      <c r="B41" s="107" t="s">
        <v>113</v>
      </c>
      <c r="C41" s="108"/>
      <c r="D41" s="10" t="s">
        <v>86</v>
      </c>
      <c r="E41" s="10" t="s">
        <v>87</v>
      </c>
      <c r="F41" s="36">
        <v>9348760</v>
      </c>
      <c r="G41" s="4">
        <f>+ROUND((F41/30)*$J$10,0)</f>
        <v>5297631</v>
      </c>
      <c r="H41" s="36">
        <v>9348760</v>
      </c>
      <c r="I41" s="4">
        <f>+ROUND((H41/30)*$L$10,0)</f>
        <v>113743247</v>
      </c>
      <c r="J41" s="4">
        <f>+G41+I41</f>
        <v>119040878</v>
      </c>
      <c r="K41" s="49"/>
      <c r="L41" s="49"/>
      <c r="M41" s="3"/>
      <c r="N41" s="3"/>
      <c r="O41" s="2"/>
      <c r="Q41" s="6"/>
    </row>
    <row r="42" spans="1:17" ht="16.5" thickBot="1" x14ac:dyDescent="0.3">
      <c r="A42" s="115"/>
      <c r="B42" s="122" t="s">
        <v>67</v>
      </c>
      <c r="C42" s="122"/>
      <c r="D42" s="122"/>
      <c r="E42" s="122"/>
      <c r="F42" s="46">
        <f>SUM(F39:F41)</f>
        <v>18893080</v>
      </c>
      <c r="G42" s="46">
        <f>SUM(G39:G41)</f>
        <v>38082698</v>
      </c>
      <c r="H42" s="46">
        <f>SUM(H39:H41)</f>
        <v>18893080</v>
      </c>
      <c r="I42" s="46">
        <f>SUM(I39:I41)</f>
        <v>817657914</v>
      </c>
      <c r="J42" s="46">
        <f>SUM(J39:J41)</f>
        <v>855740612</v>
      </c>
      <c r="K42" s="46">
        <f t="shared" ref="K42:L42" si="6">SUM(K39:K41)</f>
        <v>0</v>
      </c>
      <c r="L42" s="46">
        <f t="shared" si="6"/>
        <v>0</v>
      </c>
      <c r="M42" s="42">
        <f t="shared" ref="M42:N57" si="7">SUM(M39:M41)</f>
        <v>0</v>
      </c>
      <c r="N42" s="3"/>
      <c r="O42" s="2"/>
      <c r="Q42" s="6"/>
    </row>
    <row r="43" spans="1:17" ht="31.5" x14ac:dyDescent="0.25">
      <c r="A43" s="115" t="s">
        <v>68</v>
      </c>
      <c r="B43" s="47" t="s">
        <v>69</v>
      </c>
      <c r="C43" s="28">
        <v>151</v>
      </c>
      <c r="D43" s="10" t="s">
        <v>65</v>
      </c>
      <c r="E43" s="10" t="s">
        <v>104</v>
      </c>
      <c r="F43" s="29">
        <v>4046</v>
      </c>
      <c r="G43" s="4">
        <f>+ROUND(F43*C43*J9,0)</f>
        <v>10386082</v>
      </c>
      <c r="H43" s="29">
        <v>4046</v>
      </c>
      <c r="I43" s="4">
        <f>+ROUND(H43*C43*L9,0)</f>
        <v>222995290</v>
      </c>
      <c r="J43" s="4">
        <f>+G43+I43</f>
        <v>233381372</v>
      </c>
      <c r="K43" s="4"/>
      <c r="L43" s="4"/>
      <c r="M43" s="3"/>
      <c r="N43" s="3"/>
      <c r="O43" s="2"/>
      <c r="Q43" s="6"/>
    </row>
    <row r="44" spans="1:17" x14ac:dyDescent="0.25">
      <c r="A44" s="115"/>
      <c r="B44" s="107" t="s">
        <v>70</v>
      </c>
      <c r="C44" s="108"/>
      <c r="D44" s="10" t="s">
        <v>88</v>
      </c>
      <c r="E44" s="10" t="s">
        <v>71</v>
      </c>
      <c r="F44" s="38">
        <v>7391440</v>
      </c>
      <c r="G44" s="4">
        <f>+ROUND((F44/30)*$J$10,0)</f>
        <v>4188483</v>
      </c>
      <c r="H44" s="38">
        <v>7391440</v>
      </c>
      <c r="I44" s="4">
        <f>+ROUND((H44/30)*$L$10,0)</f>
        <v>89929187</v>
      </c>
      <c r="J44" s="4">
        <f t="shared" ref="J44:J53" si="8">+G44+I44</f>
        <v>94117670</v>
      </c>
      <c r="K44" s="4"/>
      <c r="L44" s="4"/>
      <c r="M44" s="3"/>
      <c r="N44" s="3"/>
      <c r="O44" s="2"/>
      <c r="Q44" s="6"/>
    </row>
    <row r="45" spans="1:17" ht="31.5" x14ac:dyDescent="0.25">
      <c r="A45" s="115"/>
      <c r="B45" s="47" t="s">
        <v>72</v>
      </c>
      <c r="C45" s="28">
        <v>1</v>
      </c>
      <c r="D45" s="17" t="s">
        <v>73</v>
      </c>
      <c r="E45" s="17" t="s">
        <v>74</v>
      </c>
      <c r="F45" s="29">
        <v>248737</v>
      </c>
      <c r="G45" s="4">
        <f>+ROUND(F45*C45,0)</f>
        <v>248737</v>
      </c>
      <c r="H45" s="4"/>
      <c r="I45" s="4"/>
      <c r="J45" s="4">
        <f t="shared" si="8"/>
        <v>248737</v>
      </c>
      <c r="K45" s="4"/>
      <c r="L45" s="4"/>
      <c r="M45" s="3"/>
      <c r="N45" s="3"/>
      <c r="O45" s="2"/>
      <c r="Q45" s="6"/>
    </row>
    <row r="46" spans="1:17" ht="31.5" x14ac:dyDescent="0.25">
      <c r="A46" s="115"/>
      <c r="B46" s="48" t="s">
        <v>75</v>
      </c>
      <c r="C46" s="28">
        <v>1</v>
      </c>
      <c r="D46" s="17" t="s">
        <v>73</v>
      </c>
      <c r="E46" s="17" t="s">
        <v>74</v>
      </c>
      <c r="F46" s="11"/>
      <c r="G46" s="11"/>
      <c r="H46" s="29">
        <v>1079191</v>
      </c>
      <c r="I46" s="4">
        <f>ROUND(C46*H46,0)</f>
        <v>1079191</v>
      </c>
      <c r="J46" s="4">
        <f t="shared" si="8"/>
        <v>1079191</v>
      </c>
      <c r="K46" s="4"/>
      <c r="L46" s="4"/>
      <c r="M46" s="3"/>
      <c r="N46" s="3"/>
      <c r="O46" s="2"/>
      <c r="Q46" s="6"/>
    </row>
    <row r="47" spans="1:17" ht="31.5" x14ac:dyDescent="0.25">
      <c r="A47" s="115"/>
      <c r="B47" s="47" t="s">
        <v>114</v>
      </c>
      <c r="C47" s="28">
        <v>1</v>
      </c>
      <c r="D47" s="17" t="s">
        <v>73</v>
      </c>
      <c r="E47" s="17" t="s">
        <v>74</v>
      </c>
      <c r="F47" s="67">
        <v>6963280</v>
      </c>
      <c r="G47" s="4">
        <f>+ROUND(F47*C47,0)</f>
        <v>6963280</v>
      </c>
      <c r="H47" s="4"/>
      <c r="I47" s="4"/>
      <c r="J47" s="4">
        <f t="shared" si="8"/>
        <v>6963280</v>
      </c>
      <c r="K47" s="4"/>
      <c r="L47" s="4"/>
      <c r="M47" s="3"/>
      <c r="N47" s="3"/>
      <c r="O47" s="2"/>
      <c r="Q47" s="6"/>
    </row>
    <row r="48" spans="1:17" ht="31.5" x14ac:dyDescent="0.25">
      <c r="A48" s="115"/>
      <c r="B48" s="47" t="s">
        <v>95</v>
      </c>
      <c r="C48" s="28">
        <v>1</v>
      </c>
      <c r="D48" s="17" t="s">
        <v>73</v>
      </c>
      <c r="E48" s="17" t="s">
        <v>74</v>
      </c>
      <c r="F48" s="11"/>
      <c r="G48" s="11"/>
      <c r="H48" s="39">
        <v>6730657</v>
      </c>
      <c r="I48" s="4">
        <f>+ROUND(H48*C48,0)</f>
        <v>6730657</v>
      </c>
      <c r="J48" s="4">
        <f t="shared" si="8"/>
        <v>6730657</v>
      </c>
      <c r="K48" s="4"/>
      <c r="L48" s="4"/>
      <c r="M48" s="3"/>
      <c r="N48" s="3"/>
      <c r="O48" s="2"/>
      <c r="Q48" s="6"/>
    </row>
    <row r="49" spans="1:19" ht="31.5" x14ac:dyDescent="0.25">
      <c r="A49" s="115"/>
      <c r="B49" s="47" t="s">
        <v>115</v>
      </c>
      <c r="C49" s="28">
        <v>1</v>
      </c>
      <c r="D49" s="17" t="s">
        <v>73</v>
      </c>
      <c r="E49" s="17" t="s">
        <v>74</v>
      </c>
      <c r="F49" s="40">
        <v>8435795</v>
      </c>
      <c r="G49" s="4">
        <f>+ROUND(F49*C49,0)</f>
        <v>8435795</v>
      </c>
      <c r="H49" s="4"/>
      <c r="I49" s="4"/>
      <c r="J49" s="4">
        <f t="shared" si="8"/>
        <v>8435795</v>
      </c>
      <c r="K49" s="4"/>
      <c r="L49" s="4"/>
      <c r="M49" s="3"/>
      <c r="N49" s="3"/>
      <c r="O49" s="2"/>
      <c r="Q49" s="6"/>
    </row>
    <row r="50" spans="1:19" ht="45" x14ac:dyDescent="0.25">
      <c r="A50" s="115"/>
      <c r="B50" s="47" t="s">
        <v>118</v>
      </c>
      <c r="C50" s="28">
        <v>1</v>
      </c>
      <c r="D50" s="17" t="s">
        <v>73</v>
      </c>
      <c r="E50" s="17" t="s">
        <v>74</v>
      </c>
      <c r="F50" s="11"/>
      <c r="G50" s="11"/>
      <c r="H50" s="41">
        <v>59048</v>
      </c>
      <c r="I50" s="4">
        <f>+ROUND(H50*C50,0)</f>
        <v>59048</v>
      </c>
      <c r="J50" s="4">
        <f t="shared" si="8"/>
        <v>59048</v>
      </c>
      <c r="K50" s="4"/>
      <c r="L50" s="4"/>
      <c r="M50" s="3"/>
      <c r="N50" s="3"/>
      <c r="O50" s="2"/>
      <c r="Q50" s="6"/>
    </row>
    <row r="51" spans="1:19" ht="31.5" x14ac:dyDescent="0.25">
      <c r="A51" s="115"/>
      <c r="B51" s="48" t="s">
        <v>77</v>
      </c>
      <c r="C51" s="23">
        <v>2</v>
      </c>
      <c r="D51" s="17" t="s">
        <v>78</v>
      </c>
      <c r="E51" s="65" t="s">
        <v>79</v>
      </c>
      <c r="F51" s="11"/>
      <c r="G51" s="11"/>
      <c r="H51" s="29">
        <v>126727</v>
      </c>
      <c r="I51" s="4">
        <f>+ROUND(H51*C51*$B$9,0)</f>
        <v>20276320</v>
      </c>
      <c r="J51" s="4">
        <f t="shared" si="8"/>
        <v>20276320</v>
      </c>
      <c r="K51" s="4"/>
      <c r="L51" s="4"/>
      <c r="M51" s="3"/>
      <c r="N51" s="3"/>
      <c r="O51" s="2"/>
      <c r="Q51" s="6"/>
    </row>
    <row r="52" spans="1:19" ht="31.5" x14ac:dyDescent="0.25">
      <c r="A52" s="115"/>
      <c r="B52" s="48" t="s">
        <v>80</v>
      </c>
      <c r="C52" s="23">
        <v>4</v>
      </c>
      <c r="D52" s="17" t="s">
        <v>78</v>
      </c>
      <c r="E52" s="65" t="s">
        <v>79</v>
      </c>
      <c r="F52" s="11"/>
      <c r="G52" s="11"/>
      <c r="H52" s="29">
        <v>1011384</v>
      </c>
      <c r="I52" s="4">
        <f>+ROUND(H52*C52*$B$9,0)</f>
        <v>323642880</v>
      </c>
      <c r="J52" s="4">
        <f t="shared" si="8"/>
        <v>323642880</v>
      </c>
      <c r="K52" s="4"/>
      <c r="L52" s="4"/>
      <c r="M52" s="3"/>
      <c r="N52" s="3"/>
      <c r="O52" s="2"/>
      <c r="Q52" s="6"/>
    </row>
    <row r="53" spans="1:19" ht="31.5" x14ac:dyDescent="0.25">
      <c r="A53" s="115"/>
      <c r="B53" s="67" t="s">
        <v>81</v>
      </c>
      <c r="C53" s="23">
        <v>10</v>
      </c>
      <c r="D53" s="17" t="s">
        <v>78</v>
      </c>
      <c r="E53" s="65" t="s">
        <v>71</v>
      </c>
      <c r="F53" s="11"/>
      <c r="G53" s="11"/>
      <c r="H53" s="5">
        <v>53224</v>
      </c>
      <c r="I53" s="4">
        <f>+ROUND(H53*C53,0)</f>
        <v>532240</v>
      </c>
      <c r="J53" s="4">
        <f t="shared" si="8"/>
        <v>532240</v>
      </c>
      <c r="K53" s="4"/>
      <c r="L53" s="4"/>
      <c r="M53" s="3"/>
      <c r="N53" s="3"/>
      <c r="O53" s="2"/>
    </row>
    <row r="54" spans="1:19" x14ac:dyDescent="0.25">
      <c r="A54" s="115"/>
      <c r="B54" s="122" t="s">
        <v>82</v>
      </c>
      <c r="C54" s="122"/>
      <c r="D54" s="122"/>
      <c r="E54" s="122"/>
      <c r="F54" s="75">
        <f>SUM(F43:F53)</f>
        <v>23043298</v>
      </c>
      <c r="G54" s="75">
        <f>SUM(G43:G53)</f>
        <v>30222377</v>
      </c>
      <c r="H54" s="75">
        <f>SUM(H43:H53)</f>
        <v>16455717</v>
      </c>
      <c r="I54" s="75">
        <f>SUM(I43:I53)</f>
        <v>665244813</v>
      </c>
      <c r="J54" s="75">
        <f>SUM(J43:J53)</f>
        <v>695467190</v>
      </c>
      <c r="K54" s="75">
        <f t="shared" ref="K54:L54" si="9">SUM(K43:K53)</f>
        <v>0</v>
      </c>
      <c r="L54" s="75">
        <f t="shared" si="9"/>
        <v>0</v>
      </c>
      <c r="M54" s="25"/>
      <c r="N54" s="3"/>
      <c r="O54" s="37"/>
      <c r="P54" s="8"/>
      <c r="S54" s="2"/>
    </row>
    <row r="55" spans="1:19" x14ac:dyDescent="0.25">
      <c r="A55" s="114" t="s">
        <v>83</v>
      </c>
      <c r="B55" s="114"/>
      <c r="C55" s="114"/>
      <c r="D55" s="114"/>
      <c r="E55" s="114"/>
      <c r="F55" s="70">
        <f>+F54+F42+F38</f>
        <v>144156056</v>
      </c>
      <c r="G55" s="70">
        <f>+G54+G42+G38</f>
        <v>202982784</v>
      </c>
      <c r="H55" s="70">
        <f>+H54+H42+H38</f>
        <v>140032465</v>
      </c>
      <c r="I55" s="70">
        <f>+I54+I42+I38</f>
        <v>4584483051</v>
      </c>
      <c r="J55" s="70">
        <f>+J54+J42+J38</f>
        <v>4787465835</v>
      </c>
      <c r="K55" s="70">
        <f t="shared" ref="K55:L55" si="10">+K54+K42+K38</f>
        <v>0</v>
      </c>
      <c r="L55" s="70">
        <f t="shared" si="10"/>
        <v>0</v>
      </c>
      <c r="M55" s="27"/>
      <c r="N55" s="3"/>
      <c r="O55" s="2"/>
    </row>
    <row r="56" spans="1:19" x14ac:dyDescent="0.25">
      <c r="A56" s="81"/>
      <c r="B56" s="81"/>
      <c r="C56" s="81"/>
      <c r="D56" s="81"/>
      <c r="E56" s="81"/>
      <c r="F56" s="27"/>
      <c r="G56" s="27"/>
      <c r="H56" s="27"/>
      <c r="I56" s="105" t="s">
        <v>103</v>
      </c>
      <c r="J56" s="106"/>
      <c r="K56" s="94">
        <f>K55/J55</f>
        <v>0</v>
      </c>
      <c r="L56" s="94">
        <f>L55/J55</f>
        <v>0</v>
      </c>
      <c r="N56" s="3"/>
      <c r="O56" s="2"/>
    </row>
    <row r="57" spans="1:19" ht="21" thickBot="1" x14ac:dyDescent="0.3">
      <c r="A57" s="81"/>
      <c r="B57" s="81"/>
      <c r="C57" s="81"/>
      <c r="D57" s="81"/>
      <c r="E57" s="81"/>
      <c r="F57" s="27"/>
      <c r="G57" s="27"/>
      <c r="H57" s="27"/>
      <c r="I57" s="27"/>
      <c r="J57" s="82"/>
      <c r="K57" s="84">
        <f>K56+L56</f>
        <v>0</v>
      </c>
      <c r="L57" s="83"/>
      <c r="N57" s="42">
        <f t="shared" si="7"/>
        <v>0</v>
      </c>
      <c r="O57" s="42"/>
    </row>
    <row r="58" spans="1:19" ht="18" x14ac:dyDescent="0.25">
      <c r="A58" s="100" t="s">
        <v>99</v>
      </c>
      <c r="B58" s="100"/>
      <c r="C58" s="100"/>
      <c r="D58" s="100"/>
      <c r="E58" s="100"/>
      <c r="F58" s="100"/>
      <c r="G58" s="100"/>
      <c r="H58" s="100"/>
      <c r="I58" s="100"/>
      <c r="J58" s="100"/>
      <c r="K58" s="100"/>
      <c r="L58" s="100"/>
      <c r="N58" s="3"/>
      <c r="O58" s="2"/>
    </row>
    <row r="59" spans="1:19" ht="15" x14ac:dyDescent="0.25">
      <c r="A59" s="101" t="s">
        <v>100</v>
      </c>
      <c r="B59" s="102"/>
      <c r="C59" s="102"/>
      <c r="D59" s="102"/>
      <c r="E59" s="102"/>
      <c r="F59" s="102"/>
      <c r="G59" s="102"/>
      <c r="H59" s="102"/>
      <c r="I59" s="102"/>
      <c r="J59" s="102"/>
      <c r="K59" s="102"/>
      <c r="L59" s="103"/>
      <c r="N59" s="3"/>
      <c r="O59" s="2"/>
    </row>
    <row r="60" spans="1:19" ht="31.5" customHeight="1" x14ac:dyDescent="0.25">
      <c r="A60" s="118" t="s">
        <v>110</v>
      </c>
      <c r="B60" s="118"/>
      <c r="C60" s="118"/>
      <c r="D60" s="118"/>
      <c r="E60" s="118"/>
      <c r="F60" s="118"/>
      <c r="G60" s="118"/>
      <c r="H60" s="118"/>
      <c r="I60" s="118"/>
      <c r="J60" s="118"/>
      <c r="K60" s="118"/>
      <c r="L60" s="118"/>
      <c r="N60" s="3"/>
      <c r="O60" s="2"/>
    </row>
    <row r="61" spans="1:19" ht="31.5" customHeight="1" x14ac:dyDescent="0.25">
      <c r="A61" s="118"/>
      <c r="B61" s="118"/>
      <c r="C61" s="118"/>
      <c r="D61" s="118"/>
      <c r="E61" s="118"/>
      <c r="F61" s="118"/>
      <c r="G61" s="118"/>
      <c r="H61" s="118"/>
      <c r="I61" s="118"/>
      <c r="J61" s="118"/>
      <c r="K61" s="118"/>
      <c r="L61" s="118"/>
      <c r="N61" s="3"/>
      <c r="O61" s="2"/>
    </row>
    <row r="62" spans="1:19" ht="31.5" customHeight="1" x14ac:dyDescent="0.25">
      <c r="A62" s="118"/>
      <c r="B62" s="118"/>
      <c r="C62" s="118"/>
      <c r="D62" s="118"/>
      <c r="E62" s="118"/>
      <c r="F62" s="118"/>
      <c r="G62" s="118"/>
      <c r="H62" s="118"/>
      <c r="I62" s="118"/>
      <c r="J62" s="118"/>
      <c r="K62" s="118"/>
      <c r="L62" s="118"/>
      <c r="N62" s="3"/>
      <c r="O62" s="2"/>
    </row>
    <row r="63" spans="1:19" ht="31.5" customHeight="1" x14ac:dyDescent="0.25">
      <c r="A63" s="118"/>
      <c r="B63" s="118"/>
      <c r="C63" s="118"/>
      <c r="D63" s="118"/>
      <c r="E63" s="118"/>
      <c r="F63" s="118"/>
      <c r="G63" s="118"/>
      <c r="H63" s="118"/>
      <c r="I63" s="118"/>
      <c r="J63" s="118"/>
      <c r="K63" s="118"/>
      <c r="L63" s="118"/>
      <c r="N63" s="3"/>
      <c r="O63" s="2"/>
    </row>
    <row r="64" spans="1:19" ht="31.5" customHeight="1" x14ac:dyDescent="0.25">
      <c r="A64" s="118"/>
      <c r="B64" s="118"/>
      <c r="C64" s="118"/>
      <c r="D64" s="118"/>
      <c r="E64" s="118"/>
      <c r="F64" s="118"/>
      <c r="G64" s="118"/>
      <c r="H64" s="118"/>
      <c r="I64" s="118"/>
      <c r="J64" s="118"/>
      <c r="K64" s="118"/>
      <c r="L64" s="118"/>
      <c r="N64" s="3"/>
      <c r="O64" s="2"/>
      <c r="P64" s="9"/>
    </row>
    <row r="65" spans="1:16" ht="42" customHeight="1" x14ac:dyDescent="0.25">
      <c r="A65" s="118"/>
      <c r="B65" s="118"/>
      <c r="C65" s="118"/>
      <c r="D65" s="118"/>
      <c r="E65" s="118"/>
      <c r="F65" s="118"/>
      <c r="G65" s="118"/>
      <c r="H65" s="118"/>
      <c r="I65" s="118"/>
      <c r="J65" s="118"/>
      <c r="K65" s="118"/>
      <c r="L65" s="118"/>
      <c r="N65" s="3"/>
      <c r="O65" s="2"/>
      <c r="P65" s="9"/>
    </row>
    <row r="66" spans="1:16" ht="31.5" customHeight="1" x14ac:dyDescent="0.25">
      <c r="A66" s="118"/>
      <c r="B66" s="118"/>
      <c r="C66" s="118"/>
      <c r="D66" s="118"/>
      <c r="E66" s="118"/>
      <c r="F66" s="118"/>
      <c r="G66" s="118"/>
      <c r="H66" s="118"/>
      <c r="I66" s="118"/>
      <c r="J66" s="118"/>
      <c r="K66" s="118"/>
      <c r="L66" s="118"/>
      <c r="N66" s="3"/>
      <c r="O66" s="2"/>
    </row>
    <row r="67" spans="1:16" ht="31.5" customHeight="1" x14ac:dyDescent="0.25">
      <c r="A67" s="118"/>
      <c r="B67" s="118"/>
      <c r="C67" s="118"/>
      <c r="D67" s="118"/>
      <c r="E67" s="118"/>
      <c r="F67" s="118"/>
      <c r="G67" s="118"/>
      <c r="H67" s="118"/>
      <c r="I67" s="118"/>
      <c r="J67" s="118"/>
      <c r="K67" s="118"/>
      <c r="L67" s="118"/>
      <c r="N67" s="3"/>
      <c r="O67" s="2"/>
    </row>
    <row r="68" spans="1:16" ht="31.5" customHeight="1" x14ac:dyDescent="0.25">
      <c r="A68" s="118"/>
      <c r="B68" s="118"/>
      <c r="C68" s="118"/>
      <c r="D68" s="118"/>
      <c r="E68" s="118"/>
      <c r="F68" s="118"/>
      <c r="G68" s="118"/>
      <c r="H68" s="118"/>
      <c r="I68" s="118"/>
      <c r="J68" s="118"/>
      <c r="K68" s="118"/>
      <c r="L68" s="118"/>
      <c r="N68" s="3"/>
      <c r="O68" s="2"/>
    </row>
    <row r="69" spans="1:16" ht="31.5" customHeight="1" x14ac:dyDescent="0.25">
      <c r="A69" s="118"/>
      <c r="B69" s="118"/>
      <c r="C69" s="118"/>
      <c r="D69" s="118"/>
      <c r="E69" s="118"/>
      <c r="F69" s="118"/>
      <c r="G69" s="118"/>
      <c r="H69" s="118"/>
      <c r="I69" s="118"/>
      <c r="J69" s="118"/>
      <c r="K69" s="118"/>
      <c r="L69" s="118"/>
      <c r="N69" s="25"/>
      <c r="O69" s="2"/>
    </row>
    <row r="70" spans="1:16" ht="51" customHeight="1" x14ac:dyDescent="0.25">
      <c r="A70" s="118"/>
      <c r="B70" s="118"/>
      <c r="C70" s="118"/>
      <c r="D70" s="118"/>
      <c r="E70" s="118"/>
      <c r="F70" s="118"/>
      <c r="G70" s="118"/>
      <c r="H70" s="118"/>
      <c r="I70" s="118"/>
      <c r="J70" s="118"/>
      <c r="K70" s="118"/>
      <c r="L70" s="118"/>
      <c r="N70" s="27"/>
      <c r="O70" s="2"/>
    </row>
    <row r="71" spans="1:16" ht="15" x14ac:dyDescent="0.25">
      <c r="A71" s="118"/>
      <c r="B71" s="118"/>
      <c r="C71" s="118"/>
      <c r="D71" s="118"/>
      <c r="E71" s="118"/>
      <c r="F71" s="118"/>
      <c r="G71" s="118"/>
      <c r="H71" s="118"/>
      <c r="I71" s="118"/>
      <c r="J71" s="118"/>
      <c r="K71" s="118"/>
      <c r="L71" s="118"/>
    </row>
    <row r="72" spans="1:16" ht="15" x14ac:dyDescent="0.25">
      <c r="A72" s="118"/>
      <c r="B72" s="118"/>
      <c r="C72" s="118"/>
      <c r="D72" s="118"/>
      <c r="E72" s="118"/>
      <c r="F72" s="118"/>
      <c r="G72" s="118"/>
      <c r="H72" s="118"/>
      <c r="I72" s="118"/>
      <c r="J72" s="118"/>
      <c r="K72" s="118"/>
      <c r="L72" s="118"/>
    </row>
    <row r="73" spans="1:16" ht="15" x14ac:dyDescent="0.25">
      <c r="A73" s="118"/>
      <c r="B73" s="118"/>
      <c r="C73" s="118"/>
      <c r="D73" s="118"/>
      <c r="E73" s="118"/>
      <c r="F73" s="118"/>
      <c r="G73" s="118"/>
      <c r="H73" s="118"/>
      <c r="I73" s="118"/>
      <c r="J73" s="118"/>
      <c r="K73" s="118"/>
      <c r="L73" s="118"/>
    </row>
    <row r="74" spans="1:16" ht="15" x14ac:dyDescent="0.25">
      <c r="A74" s="118"/>
      <c r="B74" s="118"/>
      <c r="C74" s="118"/>
      <c r="D74" s="118"/>
      <c r="E74" s="118"/>
      <c r="F74" s="118"/>
      <c r="G74" s="118"/>
      <c r="H74" s="118"/>
      <c r="I74" s="118"/>
      <c r="J74" s="118"/>
      <c r="K74" s="118"/>
      <c r="L74" s="118"/>
    </row>
    <row r="75" spans="1:16" ht="15" x14ac:dyDescent="0.25">
      <c r="A75" s="118"/>
      <c r="B75" s="118"/>
      <c r="C75" s="118"/>
      <c r="D75" s="118"/>
      <c r="E75" s="118"/>
      <c r="F75" s="118"/>
      <c r="G75" s="118"/>
      <c r="H75" s="118"/>
      <c r="I75" s="118"/>
      <c r="J75" s="118"/>
      <c r="K75" s="118"/>
      <c r="L75" s="118"/>
    </row>
    <row r="76" spans="1:16" ht="15" x14ac:dyDescent="0.25">
      <c r="A76" s="99" t="s">
        <v>102</v>
      </c>
      <c r="B76" s="99"/>
      <c r="C76" s="99"/>
      <c r="D76" s="99"/>
      <c r="E76" s="99"/>
      <c r="F76" s="99"/>
      <c r="G76" s="99"/>
      <c r="H76" s="99"/>
      <c r="I76" s="99"/>
      <c r="J76" s="99"/>
      <c r="K76" s="99"/>
      <c r="L76" s="99"/>
    </row>
    <row r="77" spans="1:16" ht="15" x14ac:dyDescent="0.25">
      <c r="A77" s="99"/>
      <c r="B77" s="99"/>
      <c r="C77" s="99"/>
      <c r="D77" s="99"/>
      <c r="E77" s="99"/>
      <c r="F77" s="99"/>
      <c r="G77" s="99"/>
      <c r="H77" s="99"/>
      <c r="I77" s="99"/>
      <c r="J77" s="99"/>
      <c r="K77" s="99"/>
      <c r="L77" s="99"/>
    </row>
    <row r="78" spans="1:16" ht="15" x14ac:dyDescent="0.25">
      <c r="A78" s="99"/>
      <c r="B78" s="99"/>
      <c r="C78" s="99"/>
      <c r="D78" s="99"/>
      <c r="E78" s="99"/>
      <c r="F78" s="99"/>
      <c r="G78" s="99"/>
      <c r="H78" s="99"/>
      <c r="I78" s="99"/>
      <c r="J78" s="99"/>
      <c r="K78" s="99"/>
      <c r="L78" s="99"/>
    </row>
    <row r="79" spans="1:16" ht="15" x14ac:dyDescent="0.25">
      <c r="A79" s="99"/>
      <c r="B79" s="99"/>
      <c r="C79" s="99"/>
      <c r="D79" s="99"/>
      <c r="E79" s="99"/>
      <c r="F79" s="99"/>
      <c r="G79" s="99"/>
      <c r="H79" s="99"/>
      <c r="I79" s="99"/>
      <c r="J79" s="99"/>
      <c r="K79" s="99"/>
      <c r="L79" s="99"/>
    </row>
    <row r="80" spans="1:16" ht="15" x14ac:dyDescent="0.25">
      <c r="A80" s="99"/>
      <c r="B80" s="99"/>
      <c r="C80" s="99"/>
      <c r="D80" s="99"/>
      <c r="E80" s="99"/>
      <c r="F80" s="99"/>
      <c r="G80" s="99"/>
      <c r="H80" s="99"/>
      <c r="I80" s="99"/>
      <c r="J80" s="99"/>
      <c r="K80" s="99"/>
      <c r="L80" s="99"/>
    </row>
    <row r="81" spans="1:12" ht="15" x14ac:dyDescent="0.25">
      <c r="A81" s="99"/>
      <c r="B81" s="99"/>
      <c r="C81" s="99"/>
      <c r="D81" s="99"/>
      <c r="E81" s="99"/>
      <c r="F81" s="99"/>
      <c r="G81" s="99"/>
      <c r="H81" s="99"/>
      <c r="I81" s="99"/>
      <c r="J81" s="99"/>
      <c r="K81" s="99"/>
      <c r="L81" s="99"/>
    </row>
    <row r="82" spans="1:12" ht="15" x14ac:dyDescent="0.25">
      <c r="A82" s="99"/>
      <c r="B82" s="99"/>
      <c r="C82" s="99"/>
      <c r="D82" s="99"/>
      <c r="E82" s="99"/>
      <c r="F82" s="99"/>
      <c r="G82" s="99"/>
      <c r="H82" s="99"/>
      <c r="I82" s="99"/>
      <c r="J82" s="99"/>
      <c r="K82" s="99"/>
      <c r="L82" s="99"/>
    </row>
    <row r="83" spans="1:12" ht="15" x14ac:dyDescent="0.25">
      <c r="A83" s="99"/>
      <c r="B83" s="99"/>
      <c r="C83" s="99"/>
      <c r="D83" s="99"/>
      <c r="E83" s="99"/>
      <c r="F83" s="99"/>
      <c r="G83" s="99"/>
      <c r="H83" s="99"/>
      <c r="I83" s="99"/>
      <c r="J83" s="99"/>
      <c r="K83" s="99"/>
      <c r="L83" s="99"/>
    </row>
    <row r="84" spans="1:12" ht="15" x14ac:dyDescent="0.25">
      <c r="A84" s="99"/>
      <c r="B84" s="99"/>
      <c r="C84" s="99"/>
      <c r="D84" s="99"/>
      <c r="E84" s="99"/>
      <c r="F84" s="99"/>
      <c r="G84" s="99"/>
      <c r="H84" s="99"/>
      <c r="I84" s="99"/>
      <c r="J84" s="99"/>
      <c r="K84" s="99"/>
      <c r="L84" s="99"/>
    </row>
    <row r="85" spans="1:12" ht="15" x14ac:dyDescent="0.25">
      <c r="A85" s="99"/>
      <c r="B85" s="99"/>
      <c r="C85" s="99"/>
      <c r="D85" s="99"/>
      <c r="E85" s="99"/>
      <c r="F85" s="99"/>
      <c r="G85" s="99"/>
      <c r="H85" s="99"/>
      <c r="I85" s="99"/>
      <c r="J85" s="99"/>
      <c r="K85" s="99"/>
      <c r="L85" s="99"/>
    </row>
  </sheetData>
  <autoFilter ref="B13:J13" xr:uid="{ED066296-94B3-4990-ACA7-2E67BDB08DF4}">
    <filterColumn colId="2" showButton="0"/>
  </autoFilter>
  <mergeCells count="50">
    <mergeCell ref="I56:J56"/>
    <mergeCell ref="A58:L58"/>
    <mergeCell ref="A59:L59"/>
    <mergeCell ref="A60:L75"/>
    <mergeCell ref="A76:L85"/>
    <mergeCell ref="A55:E55"/>
    <mergeCell ref="D10:G10"/>
    <mergeCell ref="B1:L1"/>
    <mergeCell ref="B2:L2"/>
    <mergeCell ref="B3:L3"/>
    <mergeCell ref="B4:L4"/>
    <mergeCell ref="D6:G9"/>
    <mergeCell ref="B41:C41"/>
    <mergeCell ref="B44:C44"/>
    <mergeCell ref="D24:E24"/>
    <mergeCell ref="B31:C31"/>
    <mergeCell ref="F12:G12"/>
    <mergeCell ref="A43:A54"/>
    <mergeCell ref="B38:E38"/>
    <mergeCell ref="B42:E42"/>
    <mergeCell ref="B54:E54"/>
    <mergeCell ref="D25:E25"/>
    <mergeCell ref="D26:E26"/>
    <mergeCell ref="D27:E27"/>
    <mergeCell ref="D28:E28"/>
    <mergeCell ref="B30:C30"/>
    <mergeCell ref="D29:E29"/>
    <mergeCell ref="A39:A42"/>
    <mergeCell ref="B39:C39"/>
    <mergeCell ref="B40:C40"/>
    <mergeCell ref="B32:C32"/>
    <mergeCell ref="B33:C33"/>
    <mergeCell ref="B34:C34"/>
    <mergeCell ref="B35:C35"/>
    <mergeCell ref="K12:L12"/>
    <mergeCell ref="D13:E13"/>
    <mergeCell ref="A14:A38"/>
    <mergeCell ref="D14:E14"/>
    <mergeCell ref="D15:E15"/>
    <mergeCell ref="D16:E16"/>
    <mergeCell ref="D17:E17"/>
    <mergeCell ref="D18:E18"/>
    <mergeCell ref="D19:E19"/>
    <mergeCell ref="D20:E20"/>
    <mergeCell ref="D21:E21"/>
    <mergeCell ref="D22:E22"/>
    <mergeCell ref="D23:E23"/>
    <mergeCell ref="B37:C37"/>
    <mergeCell ref="B36:C36"/>
    <mergeCell ref="H12:I12"/>
  </mergeCells>
  <dataValidations disablePrompts="1" count="1">
    <dataValidation allowBlank="1" showInputMessage="1" showErrorMessage="1" prompt="ENTIENDASE UN MES DE ATENCIÓN COMO MES LABORAL QUE REFIERE 30 DIAS" sqref="A8:A9" xr:uid="{70DB5ADE-9ABC-450D-8B54-70322E1C30EC}"/>
  </dataValidations>
  <printOptions horizontalCentered="1" verticalCentered="1"/>
  <pageMargins left="0" right="0" top="0" bottom="0" header="0" footer="0"/>
  <pageSetup scale="31" orientation="landscape" horizontalDpi="4294967295" verticalDpi="4294967295"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C72EE-40BA-4260-AAD5-E764AF31D18D}">
  <sheetPr>
    <tabColor theme="5" tint="0.59999389629810485"/>
    <pageSetUpPr fitToPage="1"/>
  </sheetPr>
  <dimension ref="A1:S85"/>
  <sheetViews>
    <sheetView showGridLines="0" view="pageBreakPreview" topLeftCell="A59" zoomScale="65" zoomScaleNormal="50" zoomScaleSheetLayoutView="65" workbookViewId="0">
      <selection activeCell="B50" sqref="B50"/>
    </sheetView>
  </sheetViews>
  <sheetFormatPr baseColWidth="10" defaultColWidth="11.42578125" defaultRowHeight="15.75" x14ac:dyDescent="0.25"/>
  <cols>
    <col min="1" max="1" width="18.7109375" style="1" customWidth="1"/>
    <col min="2" max="2" width="57" style="1" customWidth="1"/>
    <col min="3" max="3" width="16.28515625" style="1" customWidth="1"/>
    <col min="4" max="4" width="17.5703125" style="19" customWidth="1"/>
    <col min="5" max="5" width="23.140625" style="19" customWidth="1"/>
    <col min="6" max="12" width="30.140625" style="1" customWidth="1"/>
    <col min="13" max="14" width="28.42578125" style="1" hidden="1" customWidth="1"/>
    <col min="15" max="15" width="15.85546875" style="1" hidden="1" customWidth="1"/>
    <col min="16" max="16" width="13.42578125" style="7" hidden="1" customWidth="1"/>
    <col min="17" max="17" width="17.7109375" style="7" hidden="1" customWidth="1"/>
    <col min="18" max="18" width="23.85546875" style="7" customWidth="1"/>
    <col min="19" max="19" width="23.85546875" style="1" customWidth="1"/>
    <col min="20" max="223" width="11.42578125" style="1"/>
    <col min="224" max="225" width="9.7109375" style="1" customWidth="1"/>
    <col min="226" max="226" width="61" style="1" customWidth="1"/>
    <col min="227" max="227" width="18.7109375" style="1" customWidth="1"/>
    <col min="228" max="228" width="17.85546875" style="1" customWidth="1"/>
    <col min="229" max="232" width="57" style="1" customWidth="1"/>
    <col min="233" max="233" width="25.85546875" style="1" bestFit="1" customWidth="1"/>
    <col min="234" max="234" width="25.140625" style="1" customWidth="1"/>
    <col min="235" max="235" width="33.28515625" style="1" customWidth="1"/>
    <col min="236" max="236" width="24.140625" style="1" customWidth="1"/>
    <col min="237" max="237" width="27.42578125" style="1" customWidth="1"/>
    <col min="238" max="479" width="11.42578125" style="1"/>
    <col min="480" max="481" width="9.7109375" style="1" customWidth="1"/>
    <col min="482" max="482" width="61" style="1" customWidth="1"/>
    <col min="483" max="483" width="18.7109375" style="1" customWidth="1"/>
    <col min="484" max="484" width="17.85546875" style="1" customWidth="1"/>
    <col min="485" max="488" width="57" style="1" customWidth="1"/>
    <col min="489" max="489" width="25.85546875" style="1" bestFit="1" customWidth="1"/>
    <col min="490" max="490" width="25.140625" style="1" customWidth="1"/>
    <col min="491" max="491" width="33.28515625" style="1" customWidth="1"/>
    <col min="492" max="492" width="24.140625" style="1" customWidth="1"/>
    <col min="493" max="493" width="27.42578125" style="1" customWidth="1"/>
    <col min="494" max="735" width="11.42578125" style="1"/>
    <col min="736" max="737" width="9.7109375" style="1" customWidth="1"/>
    <col min="738" max="738" width="61" style="1" customWidth="1"/>
    <col min="739" max="739" width="18.7109375" style="1" customWidth="1"/>
    <col min="740" max="740" width="17.85546875" style="1" customWidth="1"/>
    <col min="741" max="744" width="57" style="1" customWidth="1"/>
    <col min="745" max="745" width="25.85546875" style="1" bestFit="1" customWidth="1"/>
    <col min="746" max="746" width="25.140625" style="1" customWidth="1"/>
    <col min="747" max="747" width="33.28515625" style="1" customWidth="1"/>
    <col min="748" max="748" width="24.140625" style="1" customWidth="1"/>
    <col min="749" max="749" width="27.42578125" style="1" customWidth="1"/>
    <col min="750" max="991" width="11.42578125" style="1"/>
    <col min="992" max="993" width="9.7109375" style="1" customWidth="1"/>
    <col min="994" max="994" width="61" style="1" customWidth="1"/>
    <col min="995" max="995" width="18.7109375" style="1" customWidth="1"/>
    <col min="996" max="996" width="17.85546875" style="1" customWidth="1"/>
    <col min="997" max="1000" width="57" style="1" customWidth="1"/>
    <col min="1001" max="1001" width="25.85546875" style="1" bestFit="1" customWidth="1"/>
    <col min="1002" max="1002" width="25.140625" style="1" customWidth="1"/>
    <col min="1003" max="1003" width="33.28515625" style="1" customWidth="1"/>
    <col min="1004" max="1004" width="24.140625" style="1" customWidth="1"/>
    <col min="1005" max="1005" width="27.42578125" style="1" customWidth="1"/>
    <col min="1006" max="1247" width="11.42578125" style="1"/>
    <col min="1248" max="1249" width="9.7109375" style="1" customWidth="1"/>
    <col min="1250" max="1250" width="61" style="1" customWidth="1"/>
    <col min="1251" max="1251" width="18.7109375" style="1" customWidth="1"/>
    <col min="1252" max="1252" width="17.85546875" style="1" customWidth="1"/>
    <col min="1253" max="1256" width="57" style="1" customWidth="1"/>
    <col min="1257" max="1257" width="25.85546875" style="1" bestFit="1" customWidth="1"/>
    <col min="1258" max="1258" width="25.140625" style="1" customWidth="1"/>
    <col min="1259" max="1259" width="33.28515625" style="1" customWidth="1"/>
    <col min="1260" max="1260" width="24.140625" style="1" customWidth="1"/>
    <col min="1261" max="1261" width="27.42578125" style="1" customWidth="1"/>
    <col min="1262" max="1503" width="11.42578125" style="1"/>
    <col min="1504" max="1505" width="9.7109375" style="1" customWidth="1"/>
    <col min="1506" max="1506" width="61" style="1" customWidth="1"/>
    <col min="1507" max="1507" width="18.7109375" style="1" customWidth="1"/>
    <col min="1508" max="1508" width="17.85546875" style="1" customWidth="1"/>
    <col min="1509" max="1512" width="57" style="1" customWidth="1"/>
    <col min="1513" max="1513" width="25.85546875" style="1" bestFit="1" customWidth="1"/>
    <col min="1514" max="1514" width="25.140625" style="1" customWidth="1"/>
    <col min="1515" max="1515" width="33.28515625" style="1" customWidth="1"/>
    <col min="1516" max="1516" width="24.140625" style="1" customWidth="1"/>
    <col min="1517" max="1517" width="27.42578125" style="1" customWidth="1"/>
    <col min="1518" max="1759" width="11.42578125" style="1"/>
    <col min="1760" max="1761" width="9.7109375" style="1" customWidth="1"/>
    <col min="1762" max="1762" width="61" style="1" customWidth="1"/>
    <col min="1763" max="1763" width="18.7109375" style="1" customWidth="1"/>
    <col min="1764" max="1764" width="17.85546875" style="1" customWidth="1"/>
    <col min="1765" max="1768" width="57" style="1" customWidth="1"/>
    <col min="1769" max="1769" width="25.85546875" style="1" bestFit="1" customWidth="1"/>
    <col min="1770" max="1770" width="25.140625" style="1" customWidth="1"/>
    <col min="1771" max="1771" width="33.28515625" style="1" customWidth="1"/>
    <col min="1772" max="1772" width="24.140625" style="1" customWidth="1"/>
    <col min="1773" max="1773" width="27.42578125" style="1" customWidth="1"/>
    <col min="1774" max="2015" width="11.42578125" style="1"/>
    <col min="2016" max="2017" width="9.7109375" style="1" customWidth="1"/>
    <col min="2018" max="2018" width="61" style="1" customWidth="1"/>
    <col min="2019" max="2019" width="18.7109375" style="1" customWidth="1"/>
    <col min="2020" max="2020" width="17.85546875" style="1" customWidth="1"/>
    <col min="2021" max="2024" width="57" style="1" customWidth="1"/>
    <col min="2025" max="2025" width="25.85546875" style="1" bestFit="1" customWidth="1"/>
    <col min="2026" max="2026" width="25.140625" style="1" customWidth="1"/>
    <col min="2027" max="2027" width="33.28515625" style="1" customWidth="1"/>
    <col min="2028" max="2028" width="24.140625" style="1" customWidth="1"/>
    <col min="2029" max="2029" width="27.42578125" style="1" customWidth="1"/>
    <col min="2030" max="2271" width="11.42578125" style="1"/>
    <col min="2272" max="2273" width="9.7109375" style="1" customWidth="1"/>
    <col min="2274" max="2274" width="61" style="1" customWidth="1"/>
    <col min="2275" max="2275" width="18.7109375" style="1" customWidth="1"/>
    <col min="2276" max="2276" width="17.85546875" style="1" customWidth="1"/>
    <col min="2277" max="2280" width="57" style="1" customWidth="1"/>
    <col min="2281" max="2281" width="25.85546875" style="1" bestFit="1" customWidth="1"/>
    <col min="2282" max="2282" width="25.140625" style="1" customWidth="1"/>
    <col min="2283" max="2283" width="33.28515625" style="1" customWidth="1"/>
    <col min="2284" max="2284" width="24.140625" style="1" customWidth="1"/>
    <col min="2285" max="2285" width="27.42578125" style="1" customWidth="1"/>
    <col min="2286" max="2527" width="11.42578125" style="1"/>
    <col min="2528" max="2529" width="9.7109375" style="1" customWidth="1"/>
    <col min="2530" max="2530" width="61" style="1" customWidth="1"/>
    <col min="2531" max="2531" width="18.7109375" style="1" customWidth="1"/>
    <col min="2532" max="2532" width="17.85546875" style="1" customWidth="1"/>
    <col min="2533" max="2536" width="57" style="1" customWidth="1"/>
    <col min="2537" max="2537" width="25.85546875" style="1" bestFit="1" customWidth="1"/>
    <col min="2538" max="2538" width="25.140625" style="1" customWidth="1"/>
    <col min="2539" max="2539" width="33.28515625" style="1" customWidth="1"/>
    <col min="2540" max="2540" width="24.140625" style="1" customWidth="1"/>
    <col min="2541" max="2541" width="27.42578125" style="1" customWidth="1"/>
    <col min="2542" max="2783" width="11.42578125" style="1"/>
    <col min="2784" max="2785" width="9.7109375" style="1" customWidth="1"/>
    <col min="2786" max="2786" width="61" style="1" customWidth="1"/>
    <col min="2787" max="2787" width="18.7109375" style="1" customWidth="1"/>
    <col min="2788" max="2788" width="17.85546875" style="1" customWidth="1"/>
    <col min="2789" max="2792" width="57" style="1" customWidth="1"/>
    <col min="2793" max="2793" width="25.85546875" style="1" bestFit="1" customWidth="1"/>
    <col min="2794" max="2794" width="25.140625" style="1" customWidth="1"/>
    <col min="2795" max="2795" width="33.28515625" style="1" customWidth="1"/>
    <col min="2796" max="2796" width="24.140625" style="1" customWidth="1"/>
    <col min="2797" max="2797" width="27.42578125" style="1" customWidth="1"/>
    <col min="2798" max="3039" width="11.42578125" style="1"/>
    <col min="3040" max="3041" width="9.7109375" style="1" customWidth="1"/>
    <col min="3042" max="3042" width="61" style="1" customWidth="1"/>
    <col min="3043" max="3043" width="18.7109375" style="1" customWidth="1"/>
    <col min="3044" max="3044" width="17.85546875" style="1" customWidth="1"/>
    <col min="3045" max="3048" width="57" style="1" customWidth="1"/>
    <col min="3049" max="3049" width="25.85546875" style="1" bestFit="1" customWidth="1"/>
    <col min="3050" max="3050" width="25.140625" style="1" customWidth="1"/>
    <col min="3051" max="3051" width="33.28515625" style="1" customWidth="1"/>
    <col min="3052" max="3052" width="24.140625" style="1" customWidth="1"/>
    <col min="3053" max="3053" width="27.42578125" style="1" customWidth="1"/>
    <col min="3054" max="3295" width="11.42578125" style="1"/>
    <col min="3296" max="3297" width="9.7109375" style="1" customWidth="1"/>
    <col min="3298" max="3298" width="61" style="1" customWidth="1"/>
    <col min="3299" max="3299" width="18.7109375" style="1" customWidth="1"/>
    <col min="3300" max="3300" width="17.85546875" style="1" customWidth="1"/>
    <col min="3301" max="3304" width="57" style="1" customWidth="1"/>
    <col min="3305" max="3305" width="25.85546875" style="1" bestFit="1" customWidth="1"/>
    <col min="3306" max="3306" width="25.140625" style="1" customWidth="1"/>
    <col min="3307" max="3307" width="33.28515625" style="1" customWidth="1"/>
    <col min="3308" max="3308" width="24.140625" style="1" customWidth="1"/>
    <col min="3309" max="3309" width="27.42578125" style="1" customWidth="1"/>
    <col min="3310" max="3551" width="11.42578125" style="1"/>
    <col min="3552" max="3553" width="9.7109375" style="1" customWidth="1"/>
    <col min="3554" max="3554" width="61" style="1" customWidth="1"/>
    <col min="3555" max="3555" width="18.7109375" style="1" customWidth="1"/>
    <col min="3556" max="3556" width="17.85546875" style="1" customWidth="1"/>
    <col min="3557" max="3560" width="57" style="1" customWidth="1"/>
    <col min="3561" max="3561" width="25.85546875" style="1" bestFit="1" customWidth="1"/>
    <col min="3562" max="3562" width="25.140625" style="1" customWidth="1"/>
    <col min="3563" max="3563" width="33.28515625" style="1" customWidth="1"/>
    <col min="3564" max="3564" width="24.140625" style="1" customWidth="1"/>
    <col min="3565" max="3565" width="27.42578125" style="1" customWidth="1"/>
    <col min="3566" max="3807" width="11.42578125" style="1"/>
    <col min="3808" max="3809" width="9.7109375" style="1" customWidth="1"/>
    <col min="3810" max="3810" width="61" style="1" customWidth="1"/>
    <col min="3811" max="3811" width="18.7109375" style="1" customWidth="1"/>
    <col min="3812" max="3812" width="17.85546875" style="1" customWidth="1"/>
    <col min="3813" max="3816" width="57" style="1" customWidth="1"/>
    <col min="3817" max="3817" width="25.85546875" style="1" bestFit="1" customWidth="1"/>
    <col min="3818" max="3818" width="25.140625" style="1" customWidth="1"/>
    <col min="3819" max="3819" width="33.28515625" style="1" customWidth="1"/>
    <col min="3820" max="3820" width="24.140625" style="1" customWidth="1"/>
    <col min="3821" max="3821" width="27.42578125" style="1" customWidth="1"/>
    <col min="3822" max="4063" width="11.42578125" style="1"/>
    <col min="4064" max="4065" width="9.7109375" style="1" customWidth="1"/>
    <col min="4066" max="4066" width="61" style="1" customWidth="1"/>
    <col min="4067" max="4067" width="18.7109375" style="1" customWidth="1"/>
    <col min="4068" max="4068" width="17.85546875" style="1" customWidth="1"/>
    <col min="4069" max="4072" width="57" style="1" customWidth="1"/>
    <col min="4073" max="4073" width="25.85546875" style="1" bestFit="1" customWidth="1"/>
    <col min="4074" max="4074" width="25.140625" style="1" customWidth="1"/>
    <col min="4075" max="4075" width="33.28515625" style="1" customWidth="1"/>
    <col min="4076" max="4076" width="24.140625" style="1" customWidth="1"/>
    <col min="4077" max="4077" width="27.42578125" style="1" customWidth="1"/>
    <col min="4078" max="4319" width="11.42578125" style="1"/>
    <col min="4320" max="4321" width="9.7109375" style="1" customWidth="1"/>
    <col min="4322" max="4322" width="61" style="1" customWidth="1"/>
    <col min="4323" max="4323" width="18.7109375" style="1" customWidth="1"/>
    <col min="4324" max="4324" width="17.85546875" style="1" customWidth="1"/>
    <col min="4325" max="4328" width="57" style="1" customWidth="1"/>
    <col min="4329" max="4329" width="25.85546875" style="1" bestFit="1" customWidth="1"/>
    <col min="4330" max="4330" width="25.140625" style="1" customWidth="1"/>
    <col min="4331" max="4331" width="33.28515625" style="1" customWidth="1"/>
    <col min="4332" max="4332" width="24.140625" style="1" customWidth="1"/>
    <col min="4333" max="4333" width="27.42578125" style="1" customWidth="1"/>
    <col min="4334" max="4575" width="11.42578125" style="1"/>
    <col min="4576" max="4577" width="9.7109375" style="1" customWidth="1"/>
    <col min="4578" max="4578" width="61" style="1" customWidth="1"/>
    <col min="4579" max="4579" width="18.7109375" style="1" customWidth="1"/>
    <col min="4580" max="4580" width="17.85546875" style="1" customWidth="1"/>
    <col min="4581" max="4584" width="57" style="1" customWidth="1"/>
    <col min="4585" max="4585" width="25.85546875" style="1" bestFit="1" customWidth="1"/>
    <col min="4586" max="4586" width="25.140625" style="1" customWidth="1"/>
    <col min="4587" max="4587" width="33.28515625" style="1" customWidth="1"/>
    <col min="4588" max="4588" width="24.140625" style="1" customWidth="1"/>
    <col min="4589" max="4589" width="27.42578125" style="1" customWidth="1"/>
    <col min="4590" max="4831" width="11.42578125" style="1"/>
    <col min="4832" max="4833" width="9.7109375" style="1" customWidth="1"/>
    <col min="4834" max="4834" width="61" style="1" customWidth="1"/>
    <col min="4835" max="4835" width="18.7109375" style="1" customWidth="1"/>
    <col min="4836" max="4836" width="17.85546875" style="1" customWidth="1"/>
    <col min="4837" max="4840" width="57" style="1" customWidth="1"/>
    <col min="4841" max="4841" width="25.85546875" style="1" bestFit="1" customWidth="1"/>
    <col min="4842" max="4842" width="25.140625" style="1" customWidth="1"/>
    <col min="4843" max="4843" width="33.28515625" style="1" customWidth="1"/>
    <col min="4844" max="4844" width="24.140625" style="1" customWidth="1"/>
    <col min="4845" max="4845" width="27.42578125" style="1" customWidth="1"/>
    <col min="4846" max="5087" width="11.42578125" style="1"/>
    <col min="5088" max="5089" width="9.7109375" style="1" customWidth="1"/>
    <col min="5090" max="5090" width="61" style="1" customWidth="1"/>
    <col min="5091" max="5091" width="18.7109375" style="1" customWidth="1"/>
    <col min="5092" max="5092" width="17.85546875" style="1" customWidth="1"/>
    <col min="5093" max="5096" width="57" style="1" customWidth="1"/>
    <col min="5097" max="5097" width="25.85546875" style="1" bestFit="1" customWidth="1"/>
    <col min="5098" max="5098" width="25.140625" style="1" customWidth="1"/>
    <col min="5099" max="5099" width="33.28515625" style="1" customWidth="1"/>
    <col min="5100" max="5100" width="24.140625" style="1" customWidth="1"/>
    <col min="5101" max="5101" width="27.42578125" style="1" customWidth="1"/>
    <col min="5102" max="5343" width="11.42578125" style="1"/>
    <col min="5344" max="5345" width="9.7109375" style="1" customWidth="1"/>
    <col min="5346" max="5346" width="61" style="1" customWidth="1"/>
    <col min="5347" max="5347" width="18.7109375" style="1" customWidth="1"/>
    <col min="5348" max="5348" width="17.85546875" style="1" customWidth="1"/>
    <col min="5349" max="5352" width="57" style="1" customWidth="1"/>
    <col min="5353" max="5353" width="25.85546875" style="1" bestFit="1" customWidth="1"/>
    <col min="5354" max="5354" width="25.140625" style="1" customWidth="1"/>
    <col min="5355" max="5355" width="33.28515625" style="1" customWidth="1"/>
    <col min="5356" max="5356" width="24.140625" style="1" customWidth="1"/>
    <col min="5357" max="5357" width="27.42578125" style="1" customWidth="1"/>
    <col min="5358" max="5599" width="11.42578125" style="1"/>
    <col min="5600" max="5601" width="9.7109375" style="1" customWidth="1"/>
    <col min="5602" max="5602" width="61" style="1" customWidth="1"/>
    <col min="5603" max="5603" width="18.7109375" style="1" customWidth="1"/>
    <col min="5604" max="5604" width="17.85546875" style="1" customWidth="1"/>
    <col min="5605" max="5608" width="57" style="1" customWidth="1"/>
    <col min="5609" max="5609" width="25.85546875" style="1" bestFit="1" customWidth="1"/>
    <col min="5610" max="5610" width="25.140625" style="1" customWidth="1"/>
    <col min="5611" max="5611" width="33.28515625" style="1" customWidth="1"/>
    <col min="5612" max="5612" width="24.140625" style="1" customWidth="1"/>
    <col min="5613" max="5613" width="27.42578125" style="1" customWidth="1"/>
    <col min="5614" max="5855" width="11.42578125" style="1"/>
    <col min="5856" max="5857" width="9.7109375" style="1" customWidth="1"/>
    <col min="5858" max="5858" width="61" style="1" customWidth="1"/>
    <col min="5859" max="5859" width="18.7109375" style="1" customWidth="1"/>
    <col min="5860" max="5860" width="17.85546875" style="1" customWidth="1"/>
    <col min="5861" max="5864" width="57" style="1" customWidth="1"/>
    <col min="5865" max="5865" width="25.85546875" style="1" bestFit="1" customWidth="1"/>
    <col min="5866" max="5866" width="25.140625" style="1" customWidth="1"/>
    <col min="5867" max="5867" width="33.28515625" style="1" customWidth="1"/>
    <col min="5868" max="5868" width="24.140625" style="1" customWidth="1"/>
    <col min="5869" max="5869" width="27.42578125" style="1" customWidth="1"/>
    <col min="5870" max="6111" width="11.42578125" style="1"/>
    <col min="6112" max="6113" width="9.7109375" style="1" customWidth="1"/>
    <col min="6114" max="6114" width="61" style="1" customWidth="1"/>
    <col min="6115" max="6115" width="18.7109375" style="1" customWidth="1"/>
    <col min="6116" max="6116" width="17.85546875" style="1" customWidth="1"/>
    <col min="6117" max="6120" width="57" style="1" customWidth="1"/>
    <col min="6121" max="6121" width="25.85546875" style="1" bestFit="1" customWidth="1"/>
    <col min="6122" max="6122" width="25.140625" style="1" customWidth="1"/>
    <col min="6123" max="6123" width="33.28515625" style="1" customWidth="1"/>
    <col min="6124" max="6124" width="24.140625" style="1" customWidth="1"/>
    <col min="6125" max="6125" width="27.42578125" style="1" customWidth="1"/>
    <col min="6126" max="6367" width="11.42578125" style="1"/>
    <col min="6368" max="6369" width="9.7109375" style="1" customWidth="1"/>
    <col min="6370" max="6370" width="61" style="1" customWidth="1"/>
    <col min="6371" max="6371" width="18.7109375" style="1" customWidth="1"/>
    <col min="6372" max="6372" width="17.85546875" style="1" customWidth="1"/>
    <col min="6373" max="6376" width="57" style="1" customWidth="1"/>
    <col min="6377" max="6377" width="25.85546875" style="1" bestFit="1" customWidth="1"/>
    <col min="6378" max="6378" width="25.140625" style="1" customWidth="1"/>
    <col min="6379" max="6379" width="33.28515625" style="1" customWidth="1"/>
    <col min="6380" max="6380" width="24.140625" style="1" customWidth="1"/>
    <col min="6381" max="6381" width="27.42578125" style="1" customWidth="1"/>
    <col min="6382" max="6623" width="11.42578125" style="1"/>
    <col min="6624" max="6625" width="9.7109375" style="1" customWidth="1"/>
    <col min="6626" max="6626" width="61" style="1" customWidth="1"/>
    <col min="6627" max="6627" width="18.7109375" style="1" customWidth="1"/>
    <col min="6628" max="6628" width="17.85546875" style="1" customWidth="1"/>
    <col min="6629" max="6632" width="57" style="1" customWidth="1"/>
    <col min="6633" max="6633" width="25.85546875" style="1" bestFit="1" customWidth="1"/>
    <col min="6634" max="6634" width="25.140625" style="1" customWidth="1"/>
    <col min="6635" max="6635" width="33.28515625" style="1" customWidth="1"/>
    <col min="6636" max="6636" width="24.140625" style="1" customWidth="1"/>
    <col min="6637" max="6637" width="27.42578125" style="1" customWidth="1"/>
    <col min="6638" max="6879" width="11.42578125" style="1"/>
    <col min="6880" max="6881" width="9.7109375" style="1" customWidth="1"/>
    <col min="6882" max="6882" width="61" style="1" customWidth="1"/>
    <col min="6883" max="6883" width="18.7109375" style="1" customWidth="1"/>
    <col min="6884" max="6884" width="17.85546875" style="1" customWidth="1"/>
    <col min="6885" max="6888" width="57" style="1" customWidth="1"/>
    <col min="6889" max="6889" width="25.85546875" style="1" bestFit="1" customWidth="1"/>
    <col min="6890" max="6890" width="25.140625" style="1" customWidth="1"/>
    <col min="6891" max="6891" width="33.28515625" style="1" customWidth="1"/>
    <col min="6892" max="6892" width="24.140625" style="1" customWidth="1"/>
    <col min="6893" max="6893" width="27.42578125" style="1" customWidth="1"/>
    <col min="6894" max="7135" width="11.42578125" style="1"/>
    <col min="7136" max="7137" width="9.7109375" style="1" customWidth="1"/>
    <col min="7138" max="7138" width="61" style="1" customWidth="1"/>
    <col min="7139" max="7139" width="18.7109375" style="1" customWidth="1"/>
    <col min="7140" max="7140" width="17.85546875" style="1" customWidth="1"/>
    <col min="7141" max="7144" width="57" style="1" customWidth="1"/>
    <col min="7145" max="7145" width="25.85546875" style="1" bestFit="1" customWidth="1"/>
    <col min="7146" max="7146" width="25.140625" style="1" customWidth="1"/>
    <col min="7147" max="7147" width="33.28515625" style="1" customWidth="1"/>
    <col min="7148" max="7148" width="24.140625" style="1" customWidth="1"/>
    <col min="7149" max="7149" width="27.42578125" style="1" customWidth="1"/>
    <col min="7150" max="7391" width="11.42578125" style="1"/>
    <col min="7392" max="7393" width="9.7109375" style="1" customWidth="1"/>
    <col min="7394" max="7394" width="61" style="1" customWidth="1"/>
    <col min="7395" max="7395" width="18.7109375" style="1" customWidth="1"/>
    <col min="7396" max="7396" width="17.85546875" style="1" customWidth="1"/>
    <col min="7397" max="7400" width="57" style="1" customWidth="1"/>
    <col min="7401" max="7401" width="25.85546875" style="1" bestFit="1" customWidth="1"/>
    <col min="7402" max="7402" width="25.140625" style="1" customWidth="1"/>
    <col min="7403" max="7403" width="33.28515625" style="1" customWidth="1"/>
    <col min="7404" max="7404" width="24.140625" style="1" customWidth="1"/>
    <col min="7405" max="7405" width="27.42578125" style="1" customWidth="1"/>
    <col min="7406" max="7647" width="11.42578125" style="1"/>
    <col min="7648" max="7649" width="9.7109375" style="1" customWidth="1"/>
    <col min="7650" max="7650" width="61" style="1" customWidth="1"/>
    <col min="7651" max="7651" width="18.7109375" style="1" customWidth="1"/>
    <col min="7652" max="7652" width="17.85546875" style="1" customWidth="1"/>
    <col min="7653" max="7656" width="57" style="1" customWidth="1"/>
    <col min="7657" max="7657" width="25.85546875" style="1" bestFit="1" customWidth="1"/>
    <col min="7658" max="7658" width="25.140625" style="1" customWidth="1"/>
    <col min="7659" max="7659" width="33.28515625" style="1" customWidth="1"/>
    <col min="7660" max="7660" width="24.140625" style="1" customWidth="1"/>
    <col min="7661" max="7661" width="27.42578125" style="1" customWidth="1"/>
    <col min="7662" max="7903" width="11.42578125" style="1"/>
    <col min="7904" max="7905" width="9.7109375" style="1" customWidth="1"/>
    <col min="7906" max="7906" width="61" style="1" customWidth="1"/>
    <col min="7907" max="7907" width="18.7109375" style="1" customWidth="1"/>
    <col min="7908" max="7908" width="17.85546875" style="1" customWidth="1"/>
    <col min="7909" max="7912" width="57" style="1" customWidth="1"/>
    <col min="7913" max="7913" width="25.85546875" style="1" bestFit="1" customWidth="1"/>
    <col min="7914" max="7914" width="25.140625" style="1" customWidth="1"/>
    <col min="7915" max="7915" width="33.28515625" style="1" customWidth="1"/>
    <col min="7916" max="7916" width="24.140625" style="1" customWidth="1"/>
    <col min="7917" max="7917" width="27.42578125" style="1" customWidth="1"/>
    <col min="7918" max="8159" width="11.42578125" style="1"/>
    <col min="8160" max="8161" width="9.7109375" style="1" customWidth="1"/>
    <col min="8162" max="8162" width="61" style="1" customWidth="1"/>
    <col min="8163" max="8163" width="18.7109375" style="1" customWidth="1"/>
    <col min="8164" max="8164" width="17.85546875" style="1" customWidth="1"/>
    <col min="8165" max="8168" width="57" style="1" customWidth="1"/>
    <col min="8169" max="8169" width="25.85546875" style="1" bestFit="1" customWidth="1"/>
    <col min="8170" max="8170" width="25.140625" style="1" customWidth="1"/>
    <col min="8171" max="8171" width="33.28515625" style="1" customWidth="1"/>
    <col min="8172" max="8172" width="24.140625" style="1" customWidth="1"/>
    <col min="8173" max="8173" width="27.42578125" style="1" customWidth="1"/>
    <col min="8174" max="8415" width="11.42578125" style="1"/>
    <col min="8416" max="8417" width="9.7109375" style="1" customWidth="1"/>
    <col min="8418" max="8418" width="61" style="1" customWidth="1"/>
    <col min="8419" max="8419" width="18.7109375" style="1" customWidth="1"/>
    <col min="8420" max="8420" width="17.85546875" style="1" customWidth="1"/>
    <col min="8421" max="8424" width="57" style="1" customWidth="1"/>
    <col min="8425" max="8425" width="25.85546875" style="1" bestFit="1" customWidth="1"/>
    <col min="8426" max="8426" width="25.140625" style="1" customWidth="1"/>
    <col min="8427" max="8427" width="33.28515625" style="1" customWidth="1"/>
    <col min="8428" max="8428" width="24.140625" style="1" customWidth="1"/>
    <col min="8429" max="8429" width="27.42578125" style="1" customWidth="1"/>
    <col min="8430" max="8671" width="11.42578125" style="1"/>
    <col min="8672" max="8673" width="9.7109375" style="1" customWidth="1"/>
    <col min="8674" max="8674" width="61" style="1" customWidth="1"/>
    <col min="8675" max="8675" width="18.7109375" style="1" customWidth="1"/>
    <col min="8676" max="8676" width="17.85546875" style="1" customWidth="1"/>
    <col min="8677" max="8680" width="57" style="1" customWidth="1"/>
    <col min="8681" max="8681" width="25.85546875" style="1" bestFit="1" customWidth="1"/>
    <col min="8682" max="8682" width="25.140625" style="1" customWidth="1"/>
    <col min="8683" max="8683" width="33.28515625" style="1" customWidth="1"/>
    <col min="8684" max="8684" width="24.140625" style="1" customWidth="1"/>
    <col min="8685" max="8685" width="27.42578125" style="1" customWidth="1"/>
    <col min="8686" max="8927" width="11.42578125" style="1"/>
    <col min="8928" max="8929" width="9.7109375" style="1" customWidth="1"/>
    <col min="8930" max="8930" width="61" style="1" customWidth="1"/>
    <col min="8931" max="8931" width="18.7109375" style="1" customWidth="1"/>
    <col min="8932" max="8932" width="17.85546875" style="1" customWidth="1"/>
    <col min="8933" max="8936" width="57" style="1" customWidth="1"/>
    <col min="8937" max="8937" width="25.85546875" style="1" bestFit="1" customWidth="1"/>
    <col min="8938" max="8938" width="25.140625" style="1" customWidth="1"/>
    <col min="8939" max="8939" width="33.28515625" style="1" customWidth="1"/>
    <col min="8940" max="8940" width="24.140625" style="1" customWidth="1"/>
    <col min="8941" max="8941" width="27.42578125" style="1" customWidth="1"/>
    <col min="8942" max="9183" width="11.42578125" style="1"/>
    <col min="9184" max="9185" width="9.7109375" style="1" customWidth="1"/>
    <col min="9186" max="9186" width="61" style="1" customWidth="1"/>
    <col min="9187" max="9187" width="18.7109375" style="1" customWidth="1"/>
    <col min="9188" max="9188" width="17.85546875" style="1" customWidth="1"/>
    <col min="9189" max="9192" width="57" style="1" customWidth="1"/>
    <col min="9193" max="9193" width="25.85546875" style="1" bestFit="1" customWidth="1"/>
    <col min="9194" max="9194" width="25.140625" style="1" customWidth="1"/>
    <col min="9195" max="9195" width="33.28515625" style="1" customWidth="1"/>
    <col min="9196" max="9196" width="24.140625" style="1" customWidth="1"/>
    <col min="9197" max="9197" width="27.42578125" style="1" customWidth="1"/>
    <col min="9198" max="9439" width="11.42578125" style="1"/>
    <col min="9440" max="9441" width="9.7109375" style="1" customWidth="1"/>
    <col min="9442" max="9442" width="61" style="1" customWidth="1"/>
    <col min="9443" max="9443" width="18.7109375" style="1" customWidth="1"/>
    <col min="9444" max="9444" width="17.85546875" style="1" customWidth="1"/>
    <col min="9445" max="9448" width="57" style="1" customWidth="1"/>
    <col min="9449" max="9449" width="25.85546875" style="1" bestFit="1" customWidth="1"/>
    <col min="9450" max="9450" width="25.140625" style="1" customWidth="1"/>
    <col min="9451" max="9451" width="33.28515625" style="1" customWidth="1"/>
    <col min="9452" max="9452" width="24.140625" style="1" customWidth="1"/>
    <col min="9453" max="9453" width="27.42578125" style="1" customWidth="1"/>
    <col min="9454" max="9695" width="11.42578125" style="1"/>
    <col min="9696" max="9697" width="9.7109375" style="1" customWidth="1"/>
    <col min="9698" max="9698" width="61" style="1" customWidth="1"/>
    <col min="9699" max="9699" width="18.7109375" style="1" customWidth="1"/>
    <col min="9700" max="9700" width="17.85546875" style="1" customWidth="1"/>
    <col min="9701" max="9704" width="57" style="1" customWidth="1"/>
    <col min="9705" max="9705" width="25.85546875" style="1" bestFit="1" customWidth="1"/>
    <col min="9706" max="9706" width="25.140625" style="1" customWidth="1"/>
    <col min="9707" max="9707" width="33.28515625" style="1" customWidth="1"/>
    <col min="9708" max="9708" width="24.140625" style="1" customWidth="1"/>
    <col min="9709" max="9709" width="27.42578125" style="1" customWidth="1"/>
    <col min="9710" max="9951" width="11.42578125" style="1"/>
    <col min="9952" max="9953" width="9.7109375" style="1" customWidth="1"/>
    <col min="9954" max="9954" width="61" style="1" customWidth="1"/>
    <col min="9955" max="9955" width="18.7109375" style="1" customWidth="1"/>
    <col min="9956" max="9956" width="17.85546875" style="1" customWidth="1"/>
    <col min="9957" max="9960" width="57" style="1" customWidth="1"/>
    <col min="9961" max="9961" width="25.85546875" style="1" bestFit="1" customWidth="1"/>
    <col min="9962" max="9962" width="25.140625" style="1" customWidth="1"/>
    <col min="9963" max="9963" width="33.28515625" style="1" customWidth="1"/>
    <col min="9964" max="9964" width="24.140625" style="1" customWidth="1"/>
    <col min="9965" max="9965" width="27.42578125" style="1" customWidth="1"/>
    <col min="9966" max="10207" width="11.42578125" style="1"/>
    <col min="10208" max="10209" width="9.7109375" style="1" customWidth="1"/>
    <col min="10210" max="10210" width="61" style="1" customWidth="1"/>
    <col min="10211" max="10211" width="18.7109375" style="1" customWidth="1"/>
    <col min="10212" max="10212" width="17.85546875" style="1" customWidth="1"/>
    <col min="10213" max="10216" width="57" style="1" customWidth="1"/>
    <col min="10217" max="10217" width="25.85546875" style="1" bestFit="1" customWidth="1"/>
    <col min="10218" max="10218" width="25.140625" style="1" customWidth="1"/>
    <col min="10219" max="10219" width="33.28515625" style="1" customWidth="1"/>
    <col min="10220" max="10220" width="24.140625" style="1" customWidth="1"/>
    <col min="10221" max="10221" width="27.42578125" style="1" customWidth="1"/>
    <col min="10222" max="10463" width="11.42578125" style="1"/>
    <col min="10464" max="10465" width="9.7109375" style="1" customWidth="1"/>
    <col min="10466" max="10466" width="61" style="1" customWidth="1"/>
    <col min="10467" max="10467" width="18.7109375" style="1" customWidth="1"/>
    <col min="10468" max="10468" width="17.85546875" style="1" customWidth="1"/>
    <col min="10469" max="10472" width="57" style="1" customWidth="1"/>
    <col min="10473" max="10473" width="25.85546875" style="1" bestFit="1" customWidth="1"/>
    <col min="10474" max="10474" width="25.140625" style="1" customWidth="1"/>
    <col min="10475" max="10475" width="33.28515625" style="1" customWidth="1"/>
    <col min="10476" max="10476" width="24.140625" style="1" customWidth="1"/>
    <col min="10477" max="10477" width="27.42578125" style="1" customWidth="1"/>
    <col min="10478" max="10719" width="11.42578125" style="1"/>
    <col min="10720" max="10721" width="9.7109375" style="1" customWidth="1"/>
    <col min="10722" max="10722" width="61" style="1" customWidth="1"/>
    <col min="10723" max="10723" width="18.7109375" style="1" customWidth="1"/>
    <col min="10724" max="10724" width="17.85546875" style="1" customWidth="1"/>
    <col min="10725" max="10728" width="57" style="1" customWidth="1"/>
    <col min="10729" max="10729" width="25.85546875" style="1" bestFit="1" customWidth="1"/>
    <col min="10730" max="10730" width="25.140625" style="1" customWidth="1"/>
    <col min="10731" max="10731" width="33.28515625" style="1" customWidth="1"/>
    <col min="10732" max="10732" width="24.140625" style="1" customWidth="1"/>
    <col min="10733" max="10733" width="27.42578125" style="1" customWidth="1"/>
    <col min="10734" max="10975" width="11.42578125" style="1"/>
    <col min="10976" max="10977" width="9.7109375" style="1" customWidth="1"/>
    <col min="10978" max="10978" width="61" style="1" customWidth="1"/>
    <col min="10979" max="10979" width="18.7109375" style="1" customWidth="1"/>
    <col min="10980" max="10980" width="17.85546875" style="1" customWidth="1"/>
    <col min="10981" max="10984" width="57" style="1" customWidth="1"/>
    <col min="10985" max="10985" width="25.85546875" style="1" bestFit="1" customWidth="1"/>
    <col min="10986" max="10986" width="25.140625" style="1" customWidth="1"/>
    <col min="10987" max="10987" width="33.28515625" style="1" customWidth="1"/>
    <col min="10988" max="10988" width="24.140625" style="1" customWidth="1"/>
    <col min="10989" max="10989" width="27.42578125" style="1" customWidth="1"/>
    <col min="10990" max="11231" width="11.42578125" style="1"/>
    <col min="11232" max="11233" width="9.7109375" style="1" customWidth="1"/>
    <col min="11234" max="11234" width="61" style="1" customWidth="1"/>
    <col min="11235" max="11235" width="18.7109375" style="1" customWidth="1"/>
    <col min="11236" max="11236" width="17.85546875" style="1" customWidth="1"/>
    <col min="11237" max="11240" width="57" style="1" customWidth="1"/>
    <col min="11241" max="11241" width="25.85546875" style="1" bestFit="1" customWidth="1"/>
    <col min="11242" max="11242" width="25.140625" style="1" customWidth="1"/>
    <col min="11243" max="11243" width="33.28515625" style="1" customWidth="1"/>
    <col min="11244" max="11244" width="24.140625" style="1" customWidth="1"/>
    <col min="11245" max="11245" width="27.42578125" style="1" customWidth="1"/>
    <col min="11246" max="11487" width="11.42578125" style="1"/>
    <col min="11488" max="11489" width="9.7109375" style="1" customWidth="1"/>
    <col min="11490" max="11490" width="61" style="1" customWidth="1"/>
    <col min="11491" max="11491" width="18.7109375" style="1" customWidth="1"/>
    <col min="11492" max="11492" width="17.85546875" style="1" customWidth="1"/>
    <col min="11493" max="11496" width="57" style="1" customWidth="1"/>
    <col min="11497" max="11497" width="25.85546875" style="1" bestFit="1" customWidth="1"/>
    <col min="11498" max="11498" width="25.140625" style="1" customWidth="1"/>
    <col min="11499" max="11499" width="33.28515625" style="1" customWidth="1"/>
    <col min="11500" max="11500" width="24.140625" style="1" customWidth="1"/>
    <col min="11501" max="11501" width="27.42578125" style="1" customWidth="1"/>
    <col min="11502" max="11743" width="11.42578125" style="1"/>
    <col min="11744" max="11745" width="9.7109375" style="1" customWidth="1"/>
    <col min="11746" max="11746" width="61" style="1" customWidth="1"/>
    <col min="11747" max="11747" width="18.7109375" style="1" customWidth="1"/>
    <col min="11748" max="11748" width="17.85546875" style="1" customWidth="1"/>
    <col min="11749" max="11752" width="57" style="1" customWidth="1"/>
    <col min="11753" max="11753" width="25.85546875" style="1" bestFit="1" customWidth="1"/>
    <col min="11754" max="11754" width="25.140625" style="1" customWidth="1"/>
    <col min="11755" max="11755" width="33.28515625" style="1" customWidth="1"/>
    <col min="11756" max="11756" width="24.140625" style="1" customWidth="1"/>
    <col min="11757" max="11757" width="27.42578125" style="1" customWidth="1"/>
    <col min="11758" max="11999" width="11.42578125" style="1"/>
    <col min="12000" max="12001" width="9.7109375" style="1" customWidth="1"/>
    <col min="12002" max="12002" width="61" style="1" customWidth="1"/>
    <col min="12003" max="12003" width="18.7109375" style="1" customWidth="1"/>
    <col min="12004" max="12004" width="17.85546875" style="1" customWidth="1"/>
    <col min="12005" max="12008" width="57" style="1" customWidth="1"/>
    <col min="12009" max="12009" width="25.85546875" style="1" bestFit="1" customWidth="1"/>
    <col min="12010" max="12010" width="25.140625" style="1" customWidth="1"/>
    <col min="12011" max="12011" width="33.28515625" style="1" customWidth="1"/>
    <col min="12012" max="12012" width="24.140625" style="1" customWidth="1"/>
    <col min="12013" max="12013" width="27.42578125" style="1" customWidth="1"/>
    <col min="12014" max="12255" width="11.42578125" style="1"/>
    <col min="12256" max="12257" width="9.7109375" style="1" customWidth="1"/>
    <col min="12258" max="12258" width="61" style="1" customWidth="1"/>
    <col min="12259" max="12259" width="18.7109375" style="1" customWidth="1"/>
    <col min="12260" max="12260" width="17.85546875" style="1" customWidth="1"/>
    <col min="12261" max="12264" width="57" style="1" customWidth="1"/>
    <col min="12265" max="12265" width="25.85546875" style="1" bestFit="1" customWidth="1"/>
    <col min="12266" max="12266" width="25.140625" style="1" customWidth="1"/>
    <col min="12267" max="12267" width="33.28515625" style="1" customWidth="1"/>
    <col min="12268" max="12268" width="24.140625" style="1" customWidth="1"/>
    <col min="12269" max="12269" width="27.42578125" style="1" customWidth="1"/>
    <col min="12270" max="12511" width="11.42578125" style="1"/>
    <col min="12512" max="12513" width="9.7109375" style="1" customWidth="1"/>
    <col min="12514" max="12514" width="61" style="1" customWidth="1"/>
    <col min="12515" max="12515" width="18.7109375" style="1" customWidth="1"/>
    <col min="12516" max="12516" width="17.85546875" style="1" customWidth="1"/>
    <col min="12517" max="12520" width="57" style="1" customWidth="1"/>
    <col min="12521" max="12521" width="25.85546875" style="1" bestFit="1" customWidth="1"/>
    <col min="12522" max="12522" width="25.140625" style="1" customWidth="1"/>
    <col min="12523" max="12523" width="33.28515625" style="1" customWidth="1"/>
    <col min="12524" max="12524" width="24.140625" style="1" customWidth="1"/>
    <col min="12525" max="12525" width="27.42578125" style="1" customWidth="1"/>
    <col min="12526" max="12767" width="11.42578125" style="1"/>
    <col min="12768" max="12769" width="9.7109375" style="1" customWidth="1"/>
    <col min="12770" max="12770" width="61" style="1" customWidth="1"/>
    <col min="12771" max="12771" width="18.7109375" style="1" customWidth="1"/>
    <col min="12772" max="12772" width="17.85546875" style="1" customWidth="1"/>
    <col min="12773" max="12776" width="57" style="1" customWidth="1"/>
    <col min="12777" max="12777" width="25.85546875" style="1" bestFit="1" customWidth="1"/>
    <col min="12778" max="12778" width="25.140625" style="1" customWidth="1"/>
    <col min="12779" max="12779" width="33.28515625" style="1" customWidth="1"/>
    <col min="12780" max="12780" width="24.140625" style="1" customWidth="1"/>
    <col min="12781" max="12781" width="27.42578125" style="1" customWidth="1"/>
    <col min="12782" max="13023" width="11.42578125" style="1"/>
    <col min="13024" max="13025" width="9.7109375" style="1" customWidth="1"/>
    <col min="13026" max="13026" width="61" style="1" customWidth="1"/>
    <col min="13027" max="13027" width="18.7109375" style="1" customWidth="1"/>
    <col min="13028" max="13028" width="17.85546875" style="1" customWidth="1"/>
    <col min="13029" max="13032" width="57" style="1" customWidth="1"/>
    <col min="13033" max="13033" width="25.85546875" style="1" bestFit="1" customWidth="1"/>
    <col min="13034" max="13034" width="25.140625" style="1" customWidth="1"/>
    <col min="13035" max="13035" width="33.28515625" style="1" customWidth="1"/>
    <col min="13036" max="13036" width="24.140625" style="1" customWidth="1"/>
    <col min="13037" max="13037" width="27.42578125" style="1" customWidth="1"/>
    <col min="13038" max="13279" width="11.42578125" style="1"/>
    <col min="13280" max="13281" width="9.7109375" style="1" customWidth="1"/>
    <col min="13282" max="13282" width="61" style="1" customWidth="1"/>
    <col min="13283" max="13283" width="18.7109375" style="1" customWidth="1"/>
    <col min="13284" max="13284" width="17.85546875" style="1" customWidth="1"/>
    <col min="13285" max="13288" width="57" style="1" customWidth="1"/>
    <col min="13289" max="13289" width="25.85546875" style="1" bestFit="1" customWidth="1"/>
    <col min="13290" max="13290" width="25.140625" style="1" customWidth="1"/>
    <col min="13291" max="13291" width="33.28515625" style="1" customWidth="1"/>
    <col min="13292" max="13292" width="24.140625" style="1" customWidth="1"/>
    <col min="13293" max="13293" width="27.42578125" style="1" customWidth="1"/>
    <col min="13294" max="13535" width="11.42578125" style="1"/>
    <col min="13536" max="13537" width="9.7109375" style="1" customWidth="1"/>
    <col min="13538" max="13538" width="61" style="1" customWidth="1"/>
    <col min="13539" max="13539" width="18.7109375" style="1" customWidth="1"/>
    <col min="13540" max="13540" width="17.85546875" style="1" customWidth="1"/>
    <col min="13541" max="13544" width="57" style="1" customWidth="1"/>
    <col min="13545" max="13545" width="25.85546875" style="1" bestFit="1" customWidth="1"/>
    <col min="13546" max="13546" width="25.140625" style="1" customWidth="1"/>
    <col min="13547" max="13547" width="33.28515625" style="1" customWidth="1"/>
    <col min="13548" max="13548" width="24.140625" style="1" customWidth="1"/>
    <col min="13549" max="13549" width="27.42578125" style="1" customWidth="1"/>
    <col min="13550" max="13791" width="11.42578125" style="1"/>
    <col min="13792" max="13793" width="9.7109375" style="1" customWidth="1"/>
    <col min="13794" max="13794" width="61" style="1" customWidth="1"/>
    <col min="13795" max="13795" width="18.7109375" style="1" customWidth="1"/>
    <col min="13796" max="13796" width="17.85546875" style="1" customWidth="1"/>
    <col min="13797" max="13800" width="57" style="1" customWidth="1"/>
    <col min="13801" max="13801" width="25.85546875" style="1" bestFit="1" customWidth="1"/>
    <col min="13802" max="13802" width="25.140625" style="1" customWidth="1"/>
    <col min="13803" max="13803" width="33.28515625" style="1" customWidth="1"/>
    <col min="13804" max="13804" width="24.140625" style="1" customWidth="1"/>
    <col min="13805" max="13805" width="27.42578125" style="1" customWidth="1"/>
    <col min="13806" max="14047" width="11.42578125" style="1"/>
    <col min="14048" max="14049" width="9.7109375" style="1" customWidth="1"/>
    <col min="14050" max="14050" width="61" style="1" customWidth="1"/>
    <col min="14051" max="14051" width="18.7109375" style="1" customWidth="1"/>
    <col min="14052" max="14052" width="17.85546875" style="1" customWidth="1"/>
    <col min="14053" max="14056" width="57" style="1" customWidth="1"/>
    <col min="14057" max="14057" width="25.85546875" style="1" bestFit="1" customWidth="1"/>
    <col min="14058" max="14058" width="25.140625" style="1" customWidth="1"/>
    <col min="14059" max="14059" width="33.28515625" style="1" customWidth="1"/>
    <col min="14060" max="14060" width="24.140625" style="1" customWidth="1"/>
    <col min="14061" max="14061" width="27.42578125" style="1" customWidth="1"/>
    <col min="14062" max="14303" width="11.42578125" style="1"/>
    <col min="14304" max="14305" width="9.7109375" style="1" customWidth="1"/>
    <col min="14306" max="14306" width="61" style="1" customWidth="1"/>
    <col min="14307" max="14307" width="18.7109375" style="1" customWidth="1"/>
    <col min="14308" max="14308" width="17.85546875" style="1" customWidth="1"/>
    <col min="14309" max="14312" width="57" style="1" customWidth="1"/>
    <col min="14313" max="14313" width="25.85546875" style="1" bestFit="1" customWidth="1"/>
    <col min="14314" max="14314" width="25.140625" style="1" customWidth="1"/>
    <col min="14315" max="14315" width="33.28515625" style="1" customWidth="1"/>
    <col min="14316" max="14316" width="24.140625" style="1" customWidth="1"/>
    <col min="14317" max="14317" width="27.42578125" style="1" customWidth="1"/>
    <col min="14318" max="14559" width="11.42578125" style="1"/>
    <col min="14560" max="14561" width="9.7109375" style="1" customWidth="1"/>
    <col min="14562" max="14562" width="61" style="1" customWidth="1"/>
    <col min="14563" max="14563" width="18.7109375" style="1" customWidth="1"/>
    <col min="14564" max="14564" width="17.85546875" style="1" customWidth="1"/>
    <col min="14565" max="14568" width="57" style="1" customWidth="1"/>
    <col min="14569" max="14569" width="25.85546875" style="1" bestFit="1" customWidth="1"/>
    <col min="14570" max="14570" width="25.140625" style="1" customWidth="1"/>
    <col min="14571" max="14571" width="33.28515625" style="1" customWidth="1"/>
    <col min="14572" max="14572" width="24.140625" style="1" customWidth="1"/>
    <col min="14573" max="14573" width="27.42578125" style="1" customWidth="1"/>
    <col min="14574" max="14815" width="11.42578125" style="1"/>
    <col min="14816" max="14817" width="9.7109375" style="1" customWidth="1"/>
    <col min="14818" max="14818" width="61" style="1" customWidth="1"/>
    <col min="14819" max="14819" width="18.7109375" style="1" customWidth="1"/>
    <col min="14820" max="14820" width="17.85546875" style="1" customWidth="1"/>
    <col min="14821" max="14824" width="57" style="1" customWidth="1"/>
    <col min="14825" max="14825" width="25.85546875" style="1" bestFit="1" customWidth="1"/>
    <col min="14826" max="14826" width="25.140625" style="1" customWidth="1"/>
    <col min="14827" max="14827" width="33.28515625" style="1" customWidth="1"/>
    <col min="14828" max="14828" width="24.140625" style="1" customWidth="1"/>
    <col min="14829" max="14829" width="27.42578125" style="1" customWidth="1"/>
    <col min="14830" max="15071" width="11.42578125" style="1"/>
    <col min="15072" max="15073" width="9.7109375" style="1" customWidth="1"/>
    <col min="15074" max="15074" width="61" style="1" customWidth="1"/>
    <col min="15075" max="15075" width="18.7109375" style="1" customWidth="1"/>
    <col min="15076" max="15076" width="17.85546875" style="1" customWidth="1"/>
    <col min="15077" max="15080" width="57" style="1" customWidth="1"/>
    <col min="15081" max="15081" width="25.85546875" style="1" bestFit="1" customWidth="1"/>
    <col min="15082" max="15082" width="25.140625" style="1" customWidth="1"/>
    <col min="15083" max="15083" width="33.28515625" style="1" customWidth="1"/>
    <col min="15084" max="15084" width="24.140625" style="1" customWidth="1"/>
    <col min="15085" max="15085" width="27.42578125" style="1" customWidth="1"/>
    <col min="15086" max="15327" width="11.42578125" style="1"/>
    <col min="15328" max="15329" width="9.7109375" style="1" customWidth="1"/>
    <col min="15330" max="15330" width="61" style="1" customWidth="1"/>
    <col min="15331" max="15331" width="18.7109375" style="1" customWidth="1"/>
    <col min="15332" max="15332" width="17.85546875" style="1" customWidth="1"/>
    <col min="15333" max="15336" width="57" style="1" customWidth="1"/>
    <col min="15337" max="15337" width="25.85546875" style="1" bestFit="1" customWidth="1"/>
    <col min="15338" max="15338" width="25.140625" style="1" customWidth="1"/>
    <col min="15339" max="15339" width="33.28515625" style="1" customWidth="1"/>
    <col min="15340" max="15340" width="24.140625" style="1" customWidth="1"/>
    <col min="15341" max="15341" width="27.42578125" style="1" customWidth="1"/>
    <col min="15342" max="15583" width="11.42578125" style="1"/>
    <col min="15584" max="15585" width="9.7109375" style="1" customWidth="1"/>
    <col min="15586" max="15586" width="61" style="1" customWidth="1"/>
    <col min="15587" max="15587" width="18.7109375" style="1" customWidth="1"/>
    <col min="15588" max="15588" width="17.85546875" style="1" customWidth="1"/>
    <col min="15589" max="15592" width="57" style="1" customWidth="1"/>
    <col min="15593" max="15593" width="25.85546875" style="1" bestFit="1" customWidth="1"/>
    <col min="15594" max="15594" width="25.140625" style="1" customWidth="1"/>
    <col min="15595" max="15595" width="33.28515625" style="1" customWidth="1"/>
    <col min="15596" max="15596" width="24.140625" style="1" customWidth="1"/>
    <col min="15597" max="15597" width="27.42578125" style="1" customWidth="1"/>
    <col min="15598" max="15839" width="11.42578125" style="1"/>
    <col min="15840" max="15841" width="9.7109375" style="1" customWidth="1"/>
    <col min="15842" max="15842" width="61" style="1" customWidth="1"/>
    <col min="15843" max="15843" width="18.7109375" style="1" customWidth="1"/>
    <col min="15844" max="15844" width="17.85546875" style="1" customWidth="1"/>
    <col min="15845" max="15848" width="57" style="1" customWidth="1"/>
    <col min="15849" max="15849" width="25.85546875" style="1" bestFit="1" customWidth="1"/>
    <col min="15850" max="15850" width="25.140625" style="1" customWidth="1"/>
    <col min="15851" max="15851" width="33.28515625" style="1" customWidth="1"/>
    <col min="15852" max="15852" width="24.140625" style="1" customWidth="1"/>
    <col min="15853" max="15853" width="27.42578125" style="1" customWidth="1"/>
    <col min="15854" max="16095" width="11.42578125" style="1"/>
    <col min="16096" max="16097" width="9.7109375" style="1" customWidth="1"/>
    <col min="16098" max="16098" width="61" style="1" customWidth="1"/>
    <col min="16099" max="16099" width="18.7109375" style="1" customWidth="1"/>
    <col min="16100" max="16100" width="17.85546875" style="1" customWidth="1"/>
    <col min="16101" max="16104" width="57" style="1" customWidth="1"/>
    <col min="16105" max="16105" width="25.85546875" style="1" bestFit="1" customWidth="1"/>
    <col min="16106" max="16106" width="25.140625" style="1" customWidth="1"/>
    <col min="16107" max="16107" width="33.28515625" style="1" customWidth="1"/>
    <col min="16108" max="16108" width="24.140625" style="1" customWidth="1"/>
    <col min="16109" max="16109" width="27.42578125" style="1" customWidth="1"/>
    <col min="16110" max="16384" width="11.42578125" style="1"/>
  </cols>
  <sheetData>
    <row r="1" spans="1:19" s="76" customFormat="1" x14ac:dyDescent="0.25">
      <c r="B1" s="117" t="s">
        <v>96</v>
      </c>
      <c r="C1" s="117"/>
      <c r="D1" s="117"/>
      <c r="E1" s="117"/>
      <c r="F1" s="117"/>
      <c r="G1" s="117"/>
      <c r="H1" s="117"/>
      <c r="I1" s="117"/>
      <c r="J1" s="117"/>
      <c r="K1" s="117"/>
      <c r="L1" s="117"/>
      <c r="M1" s="77"/>
      <c r="N1" s="14"/>
      <c r="O1" s="15" t="s">
        <v>0</v>
      </c>
      <c r="P1" s="15" t="s">
        <v>1</v>
      </c>
      <c r="Q1" s="15" t="s">
        <v>2</v>
      </c>
    </row>
    <row r="2" spans="1:19" s="76" customFormat="1" x14ac:dyDescent="0.25">
      <c r="B2" s="117" t="s">
        <v>97</v>
      </c>
      <c r="C2" s="117"/>
      <c r="D2" s="117"/>
      <c r="E2" s="117"/>
      <c r="F2" s="117"/>
      <c r="G2" s="117"/>
      <c r="H2" s="117"/>
      <c r="I2" s="117"/>
      <c r="J2" s="117"/>
      <c r="K2" s="117"/>
      <c r="L2" s="117"/>
      <c r="M2" s="77"/>
      <c r="N2" s="14"/>
      <c r="O2" s="15"/>
      <c r="P2" s="15"/>
      <c r="Q2" s="92"/>
    </row>
    <row r="3" spans="1:19" s="76" customFormat="1" x14ac:dyDescent="0.25">
      <c r="B3" s="117" t="s">
        <v>98</v>
      </c>
      <c r="C3" s="117"/>
      <c r="D3" s="117"/>
      <c r="E3" s="117"/>
      <c r="F3" s="117"/>
      <c r="G3" s="117"/>
      <c r="H3" s="117"/>
      <c r="I3" s="117"/>
      <c r="J3" s="117"/>
      <c r="K3" s="117"/>
      <c r="L3" s="117"/>
      <c r="M3" s="77"/>
      <c r="N3" s="14" t="s">
        <v>3</v>
      </c>
      <c r="O3" s="15">
        <v>16</v>
      </c>
      <c r="P3" s="15">
        <v>17</v>
      </c>
      <c r="Q3" s="15">
        <v>17</v>
      </c>
    </row>
    <row r="4" spans="1:19" s="76" customFormat="1" x14ac:dyDescent="0.25">
      <c r="B4" s="117" t="s">
        <v>106</v>
      </c>
      <c r="C4" s="117"/>
      <c r="D4" s="117"/>
      <c r="E4" s="117"/>
      <c r="F4" s="117"/>
      <c r="G4" s="117"/>
      <c r="H4" s="117"/>
      <c r="I4" s="117"/>
      <c r="J4" s="117"/>
      <c r="K4" s="117"/>
      <c r="L4" s="117"/>
      <c r="M4" s="77"/>
      <c r="N4" s="14" t="s">
        <v>4</v>
      </c>
      <c r="O4" s="15">
        <v>30</v>
      </c>
      <c r="P4" s="15">
        <v>31</v>
      </c>
      <c r="Q4" s="15">
        <v>31</v>
      </c>
    </row>
    <row r="5" spans="1:19" x14ac:dyDescent="0.25">
      <c r="B5" s="69"/>
      <c r="C5" s="69"/>
      <c r="D5" s="69"/>
      <c r="E5" s="69"/>
      <c r="F5" s="69"/>
      <c r="G5" s="69"/>
      <c r="H5" s="69"/>
      <c r="I5" s="69"/>
      <c r="J5" s="69"/>
      <c r="K5" s="69"/>
      <c r="M5" s="69"/>
      <c r="N5" s="14" t="s">
        <v>5</v>
      </c>
      <c r="O5" s="15">
        <v>30</v>
      </c>
      <c r="P5" s="15">
        <v>28</v>
      </c>
      <c r="Q5" s="15">
        <v>28</v>
      </c>
      <c r="R5" s="1"/>
    </row>
    <row r="6" spans="1:19" ht="37.5" customHeight="1" x14ac:dyDescent="0.25">
      <c r="A6" s="51" t="s">
        <v>6</v>
      </c>
      <c r="B6" s="68" t="s">
        <v>7</v>
      </c>
      <c r="C6" s="50"/>
      <c r="D6" s="113" t="s">
        <v>91</v>
      </c>
      <c r="E6" s="113"/>
      <c r="F6" s="113"/>
      <c r="G6" s="113"/>
      <c r="I6" s="30" t="s">
        <v>8</v>
      </c>
      <c r="J6" s="17">
        <f>+P3</f>
        <v>17</v>
      </c>
      <c r="K6" s="30" t="s">
        <v>12</v>
      </c>
      <c r="L6" s="18">
        <f>+P4+P5+P6+P7+P8+P9+P10+P11+P12+P13+P14+P15</f>
        <v>365</v>
      </c>
      <c r="N6" s="14" t="s">
        <v>9</v>
      </c>
      <c r="O6" s="15">
        <v>30</v>
      </c>
      <c r="P6" s="15">
        <v>31</v>
      </c>
      <c r="Q6" s="15">
        <v>31</v>
      </c>
      <c r="R6" s="1"/>
    </row>
    <row r="7" spans="1:19" ht="37.5" customHeight="1" x14ac:dyDescent="0.25">
      <c r="A7" s="51" t="s">
        <v>10</v>
      </c>
      <c r="B7" s="98" t="s">
        <v>11</v>
      </c>
      <c r="C7" s="50"/>
      <c r="D7" s="113"/>
      <c r="E7" s="113"/>
      <c r="F7" s="113"/>
      <c r="G7" s="113"/>
      <c r="K7" s="69"/>
      <c r="N7" s="14" t="s">
        <v>13</v>
      </c>
      <c r="O7" s="15">
        <v>30</v>
      </c>
      <c r="P7" s="15">
        <v>30</v>
      </c>
      <c r="Q7" s="15">
        <v>30</v>
      </c>
      <c r="R7" s="1"/>
    </row>
    <row r="8" spans="1:19" ht="37.5" customHeight="1" x14ac:dyDescent="0.25">
      <c r="A8" s="30" t="s">
        <v>14</v>
      </c>
      <c r="B8" s="68">
        <v>12</v>
      </c>
      <c r="C8" s="50"/>
      <c r="D8" s="113"/>
      <c r="E8" s="113"/>
      <c r="F8" s="113"/>
      <c r="G8" s="113"/>
      <c r="I8" s="20" t="s">
        <v>17</v>
      </c>
      <c r="J8" s="18">
        <f>+O3</f>
        <v>16</v>
      </c>
      <c r="K8" s="20" t="s">
        <v>18</v>
      </c>
      <c r="L8" s="18">
        <f>+O4+O5+O6+O7+O8+O9+O10+O11+O12+O13+O14+O15</f>
        <v>360</v>
      </c>
      <c r="M8" s="69"/>
      <c r="N8" s="14" t="s">
        <v>15</v>
      </c>
      <c r="O8" s="15">
        <v>30</v>
      </c>
      <c r="P8" s="15">
        <v>31</v>
      </c>
      <c r="Q8" s="15">
        <v>31</v>
      </c>
      <c r="R8" s="1"/>
    </row>
    <row r="9" spans="1:19" ht="37.5" customHeight="1" x14ac:dyDescent="0.25">
      <c r="A9" s="30" t="s">
        <v>16</v>
      </c>
      <c r="B9" s="68">
        <v>80</v>
      </c>
      <c r="C9" s="50"/>
      <c r="D9" s="113"/>
      <c r="E9" s="113"/>
      <c r="F9" s="113"/>
      <c r="G9" s="113"/>
      <c r="I9" s="20" t="s">
        <v>20</v>
      </c>
      <c r="J9" s="18">
        <f>+P3</f>
        <v>17</v>
      </c>
      <c r="K9" s="20" t="s">
        <v>21</v>
      </c>
      <c r="L9" s="18">
        <f>+P4+P5+P6+P7+P8+P9+P10+P11+P12+P13+P14+P15</f>
        <v>365</v>
      </c>
      <c r="N9" s="14" t="s">
        <v>19</v>
      </c>
      <c r="O9" s="15">
        <v>30</v>
      </c>
      <c r="P9" s="15">
        <v>30</v>
      </c>
      <c r="Q9" s="15">
        <v>30</v>
      </c>
      <c r="R9" s="1"/>
    </row>
    <row r="10" spans="1:19" ht="37.5" customHeight="1" x14ac:dyDescent="0.25">
      <c r="A10" s="53"/>
      <c r="D10" s="113" t="s">
        <v>90</v>
      </c>
      <c r="E10" s="113"/>
      <c r="F10" s="113"/>
      <c r="G10" s="113"/>
      <c r="I10" s="54" t="s">
        <v>23</v>
      </c>
      <c r="J10" s="18">
        <f>+Q3</f>
        <v>17</v>
      </c>
      <c r="K10" s="17" t="s">
        <v>24</v>
      </c>
      <c r="L10" s="18">
        <f>+P4+P5+P6+P7+P8+P9+P10+P11+P12+P13+P14+P15</f>
        <v>365</v>
      </c>
      <c r="N10" s="14" t="s">
        <v>22</v>
      </c>
      <c r="O10" s="15">
        <v>30</v>
      </c>
      <c r="P10" s="15">
        <v>31</v>
      </c>
      <c r="Q10" s="15">
        <v>31</v>
      </c>
      <c r="R10" s="1"/>
    </row>
    <row r="11" spans="1:19" x14ac:dyDescent="0.25">
      <c r="B11" s="50"/>
      <c r="C11" s="53"/>
      <c r="N11" s="14" t="s">
        <v>25</v>
      </c>
      <c r="O11" s="15">
        <v>30</v>
      </c>
      <c r="P11" s="15">
        <v>31</v>
      </c>
      <c r="Q11" s="15">
        <v>31</v>
      </c>
      <c r="R11" s="1"/>
    </row>
    <row r="12" spans="1:19" ht="15.75" customHeight="1" x14ac:dyDescent="0.25">
      <c r="B12" s="31"/>
      <c r="C12" s="31"/>
      <c r="D12" s="31"/>
      <c r="E12" s="31"/>
      <c r="F12" s="104" t="s">
        <v>27</v>
      </c>
      <c r="G12" s="104"/>
      <c r="H12" s="104" t="s">
        <v>28</v>
      </c>
      <c r="I12" s="104"/>
      <c r="J12" s="32"/>
      <c r="K12" s="104" t="s">
        <v>109</v>
      </c>
      <c r="L12" s="104"/>
      <c r="M12" s="31"/>
      <c r="N12" s="14" t="s">
        <v>26</v>
      </c>
      <c r="O12" s="15">
        <v>30</v>
      </c>
      <c r="P12" s="15">
        <v>30</v>
      </c>
      <c r="Q12" s="15">
        <v>30</v>
      </c>
    </row>
    <row r="13" spans="1:19" ht="63" x14ac:dyDescent="0.25">
      <c r="A13" s="73" t="s">
        <v>30</v>
      </c>
      <c r="B13" s="73" t="s">
        <v>31</v>
      </c>
      <c r="C13" s="73" t="s">
        <v>32</v>
      </c>
      <c r="D13" s="109" t="s">
        <v>33</v>
      </c>
      <c r="E13" s="109"/>
      <c r="F13" s="73" t="s">
        <v>34</v>
      </c>
      <c r="G13" s="73" t="s">
        <v>35</v>
      </c>
      <c r="H13" s="73" t="s">
        <v>36</v>
      </c>
      <c r="I13" s="73" t="s">
        <v>35</v>
      </c>
      <c r="J13" s="73" t="s">
        <v>37</v>
      </c>
      <c r="K13" s="97" t="s">
        <v>107</v>
      </c>
      <c r="L13" s="97" t="s">
        <v>108</v>
      </c>
      <c r="M13" s="22"/>
      <c r="N13" s="14" t="s">
        <v>29</v>
      </c>
      <c r="O13" s="15">
        <v>30</v>
      </c>
      <c r="P13" s="15">
        <v>31</v>
      </c>
      <c r="Q13" s="15">
        <v>31</v>
      </c>
    </row>
    <row r="14" spans="1:19" x14ac:dyDescent="0.25">
      <c r="A14" s="115" t="s">
        <v>39</v>
      </c>
      <c r="B14" s="67" t="s">
        <v>40</v>
      </c>
      <c r="C14" s="23">
        <v>1</v>
      </c>
      <c r="D14" s="111" t="s">
        <v>86</v>
      </c>
      <c r="E14" s="111"/>
      <c r="F14" s="67">
        <v>4563000</v>
      </c>
      <c r="G14" s="4">
        <f t="shared" ref="G14:G29" si="0">+ROUND(((F14*C14)/30)*$J$8,0)</f>
        <v>2433600</v>
      </c>
      <c r="H14" s="4">
        <v>4699890</v>
      </c>
      <c r="I14" s="4">
        <f t="shared" ref="I14:I29" si="1">+ROUND(((H14*C14)/30)*$L$8,0)</f>
        <v>56398680</v>
      </c>
      <c r="J14" s="4">
        <f>+G14+I14</f>
        <v>58832280</v>
      </c>
      <c r="K14" s="4"/>
      <c r="L14" s="4"/>
      <c r="M14" s="3"/>
      <c r="N14" s="14" t="s">
        <v>38</v>
      </c>
      <c r="O14" s="15">
        <v>30</v>
      </c>
      <c r="P14" s="15">
        <v>30</v>
      </c>
      <c r="Q14" s="15">
        <v>30</v>
      </c>
    </row>
    <row r="15" spans="1:19" x14ac:dyDescent="0.25">
      <c r="A15" s="115"/>
      <c r="B15" s="67" t="s">
        <v>41</v>
      </c>
      <c r="C15" s="23">
        <v>2</v>
      </c>
      <c r="D15" s="111" t="s">
        <v>86</v>
      </c>
      <c r="E15" s="111"/>
      <c r="F15" s="67">
        <v>3911000</v>
      </c>
      <c r="G15" s="4">
        <f t="shared" si="0"/>
        <v>4171733</v>
      </c>
      <c r="H15" s="4">
        <v>4028330</v>
      </c>
      <c r="I15" s="4">
        <f t="shared" si="1"/>
        <v>96679920</v>
      </c>
      <c r="J15" s="4">
        <f t="shared" ref="J15:J37" si="2">+G15+I15</f>
        <v>100851653</v>
      </c>
      <c r="K15" s="4"/>
      <c r="L15" s="4"/>
      <c r="M15" s="3"/>
      <c r="N15" s="14" t="s">
        <v>3</v>
      </c>
      <c r="O15" s="15">
        <v>30</v>
      </c>
      <c r="P15" s="15">
        <v>31</v>
      </c>
      <c r="Q15" s="15">
        <v>31</v>
      </c>
      <c r="R15" s="1"/>
    </row>
    <row r="16" spans="1:19" x14ac:dyDescent="0.25">
      <c r="A16" s="115"/>
      <c r="B16" s="67" t="s">
        <v>42</v>
      </c>
      <c r="C16" s="23">
        <v>2</v>
      </c>
      <c r="D16" s="111" t="s">
        <v>86</v>
      </c>
      <c r="E16" s="111"/>
      <c r="F16" s="67">
        <v>3911000</v>
      </c>
      <c r="G16" s="4">
        <f t="shared" si="0"/>
        <v>4171733</v>
      </c>
      <c r="H16" s="4">
        <v>4028330</v>
      </c>
      <c r="I16" s="4">
        <f t="shared" si="1"/>
        <v>96679920</v>
      </c>
      <c r="J16" s="4">
        <f t="shared" si="2"/>
        <v>100851653</v>
      </c>
      <c r="K16" s="4"/>
      <c r="L16" s="4"/>
      <c r="M16" s="3"/>
      <c r="N16" s="14"/>
      <c r="O16" s="15">
        <f>SUM(O3:O15)</f>
        <v>376</v>
      </c>
      <c r="P16" s="15">
        <f>SUM(P3:P15)</f>
        <v>382</v>
      </c>
      <c r="Q16" s="15">
        <f>SUM(Q3:Q15)</f>
        <v>382</v>
      </c>
      <c r="R16" s="1"/>
      <c r="S16" s="53"/>
    </row>
    <row r="17" spans="1:19" x14ac:dyDescent="0.25">
      <c r="A17" s="115"/>
      <c r="B17" s="67" t="s">
        <v>43</v>
      </c>
      <c r="C17" s="23">
        <v>2</v>
      </c>
      <c r="D17" s="111" t="s">
        <v>86</v>
      </c>
      <c r="E17" s="111"/>
      <c r="F17" s="67">
        <v>3911000</v>
      </c>
      <c r="G17" s="4">
        <f t="shared" si="0"/>
        <v>4171733</v>
      </c>
      <c r="H17" s="4">
        <v>4028330</v>
      </c>
      <c r="I17" s="4">
        <f t="shared" si="1"/>
        <v>96679920</v>
      </c>
      <c r="J17" s="4">
        <f t="shared" si="2"/>
        <v>100851653</v>
      </c>
      <c r="K17" s="4"/>
      <c r="L17" s="4"/>
      <c r="M17" s="3"/>
      <c r="N17" s="14"/>
      <c r="O17" s="14"/>
      <c r="P17" s="14"/>
      <c r="Q17" s="14"/>
      <c r="R17" s="1"/>
    </row>
    <row r="18" spans="1:19" x14ac:dyDescent="0.25">
      <c r="A18" s="115"/>
      <c r="B18" s="67" t="s">
        <v>44</v>
      </c>
      <c r="C18" s="23">
        <v>2</v>
      </c>
      <c r="D18" s="111" t="s">
        <v>86</v>
      </c>
      <c r="E18" s="111"/>
      <c r="F18" s="67">
        <v>3911000</v>
      </c>
      <c r="G18" s="4">
        <f t="shared" si="0"/>
        <v>4171733</v>
      </c>
      <c r="H18" s="4">
        <v>4028330</v>
      </c>
      <c r="I18" s="4">
        <f t="shared" si="1"/>
        <v>96679920</v>
      </c>
      <c r="J18" s="4">
        <f t="shared" si="2"/>
        <v>100851653</v>
      </c>
      <c r="K18" s="4"/>
      <c r="L18" s="4"/>
      <c r="M18" s="3"/>
      <c r="N18" s="13"/>
      <c r="P18" s="1"/>
      <c r="Q18" s="1"/>
      <c r="R18" s="1"/>
    </row>
    <row r="19" spans="1:19" x14ac:dyDescent="0.25">
      <c r="A19" s="115"/>
      <c r="B19" s="67" t="s">
        <v>84</v>
      </c>
      <c r="C19" s="23">
        <v>2</v>
      </c>
      <c r="D19" s="111" t="s">
        <v>86</v>
      </c>
      <c r="E19" s="111"/>
      <c r="F19" s="67">
        <v>3911000</v>
      </c>
      <c r="G19" s="4">
        <f t="shared" si="0"/>
        <v>4171733</v>
      </c>
      <c r="H19" s="4">
        <v>4028330</v>
      </c>
      <c r="I19" s="4">
        <f t="shared" si="1"/>
        <v>96679920</v>
      </c>
      <c r="J19" s="4">
        <f t="shared" si="2"/>
        <v>100851653</v>
      </c>
      <c r="K19" s="4"/>
      <c r="L19" s="4"/>
      <c r="M19" s="3"/>
      <c r="N19" s="13"/>
      <c r="P19" s="1"/>
      <c r="Q19" s="1"/>
      <c r="R19" s="1"/>
    </row>
    <row r="20" spans="1:19" x14ac:dyDescent="0.25">
      <c r="A20" s="115"/>
      <c r="B20" s="67" t="s">
        <v>85</v>
      </c>
      <c r="C20" s="23">
        <v>2</v>
      </c>
      <c r="D20" s="111" t="s">
        <v>86</v>
      </c>
      <c r="E20" s="111"/>
      <c r="F20" s="67">
        <v>3911000</v>
      </c>
      <c r="G20" s="4">
        <f t="shared" si="0"/>
        <v>4171733</v>
      </c>
      <c r="H20" s="4">
        <v>4028330</v>
      </c>
      <c r="I20" s="4">
        <f t="shared" si="1"/>
        <v>96679920</v>
      </c>
      <c r="J20" s="4">
        <f t="shared" si="2"/>
        <v>100851653</v>
      </c>
      <c r="K20" s="4"/>
      <c r="L20" s="4"/>
      <c r="M20" s="3"/>
      <c r="N20" s="13"/>
      <c r="P20" s="1"/>
      <c r="Q20" s="1"/>
      <c r="R20" s="1"/>
    </row>
    <row r="21" spans="1:19" x14ac:dyDescent="0.25">
      <c r="A21" s="115"/>
      <c r="B21" s="67" t="s">
        <v>46</v>
      </c>
      <c r="C21" s="23">
        <v>2</v>
      </c>
      <c r="D21" s="111" t="s">
        <v>86</v>
      </c>
      <c r="E21" s="111"/>
      <c r="F21" s="67">
        <v>3911000</v>
      </c>
      <c r="G21" s="4">
        <f t="shared" si="0"/>
        <v>4171733</v>
      </c>
      <c r="H21" s="4">
        <v>4028330</v>
      </c>
      <c r="I21" s="4">
        <f t="shared" si="1"/>
        <v>96679920</v>
      </c>
      <c r="J21" s="4">
        <f t="shared" si="2"/>
        <v>100851653</v>
      </c>
      <c r="K21" s="4"/>
      <c r="L21" s="4"/>
      <c r="M21" s="3"/>
      <c r="N21" s="13"/>
      <c r="P21" s="1"/>
      <c r="Q21" s="1"/>
      <c r="R21" s="1"/>
    </row>
    <row r="22" spans="1:19" x14ac:dyDescent="0.25">
      <c r="A22" s="115"/>
      <c r="B22" s="67" t="s">
        <v>47</v>
      </c>
      <c r="C22" s="23">
        <v>1</v>
      </c>
      <c r="D22" s="111" t="s">
        <v>86</v>
      </c>
      <c r="E22" s="111"/>
      <c r="F22" s="67">
        <v>3911000</v>
      </c>
      <c r="G22" s="4">
        <f t="shared" si="0"/>
        <v>2085867</v>
      </c>
      <c r="H22" s="4">
        <v>4028330</v>
      </c>
      <c r="I22" s="4">
        <f t="shared" si="1"/>
        <v>48339960</v>
      </c>
      <c r="J22" s="4">
        <f t="shared" si="2"/>
        <v>50425827</v>
      </c>
      <c r="K22" s="4"/>
      <c r="L22" s="4"/>
      <c r="M22" s="3"/>
      <c r="N22" s="13"/>
      <c r="P22" s="1"/>
      <c r="Q22" s="1"/>
      <c r="R22" s="1"/>
    </row>
    <row r="23" spans="1:19" x14ac:dyDescent="0.25">
      <c r="A23" s="115"/>
      <c r="B23" s="67" t="s">
        <v>48</v>
      </c>
      <c r="C23" s="23">
        <v>1</v>
      </c>
      <c r="D23" s="111" t="s">
        <v>86</v>
      </c>
      <c r="E23" s="111"/>
      <c r="F23" s="67">
        <v>2174000</v>
      </c>
      <c r="G23" s="4">
        <f t="shared" si="0"/>
        <v>1159467</v>
      </c>
      <c r="H23" s="4">
        <v>2239220</v>
      </c>
      <c r="I23" s="4">
        <f t="shared" si="1"/>
        <v>26870640</v>
      </c>
      <c r="J23" s="4">
        <f t="shared" si="2"/>
        <v>28030107</v>
      </c>
      <c r="K23" s="4"/>
      <c r="L23" s="4"/>
      <c r="M23" s="3"/>
      <c r="P23" s="1"/>
      <c r="Q23" s="1"/>
      <c r="R23" s="1"/>
    </row>
    <row r="24" spans="1:19" x14ac:dyDescent="0.25">
      <c r="A24" s="115"/>
      <c r="B24" s="67" t="s">
        <v>49</v>
      </c>
      <c r="C24" s="23">
        <v>2</v>
      </c>
      <c r="D24" s="111" t="s">
        <v>86</v>
      </c>
      <c r="E24" s="111"/>
      <c r="F24" s="67">
        <v>2174000</v>
      </c>
      <c r="G24" s="4">
        <f t="shared" si="0"/>
        <v>2318933</v>
      </c>
      <c r="H24" s="4">
        <v>2239220</v>
      </c>
      <c r="I24" s="4">
        <f t="shared" si="1"/>
        <v>53741280</v>
      </c>
      <c r="J24" s="4">
        <f t="shared" si="2"/>
        <v>56060213</v>
      </c>
      <c r="K24" s="4"/>
      <c r="L24" s="4"/>
      <c r="M24" s="3"/>
      <c r="P24" s="1"/>
      <c r="Q24" s="1"/>
      <c r="R24" s="1"/>
    </row>
    <row r="25" spans="1:19" x14ac:dyDescent="0.25">
      <c r="A25" s="115"/>
      <c r="B25" s="67" t="s">
        <v>50</v>
      </c>
      <c r="C25" s="23">
        <v>36</v>
      </c>
      <c r="D25" s="111" t="s">
        <v>86</v>
      </c>
      <c r="E25" s="111"/>
      <c r="F25" s="67">
        <v>2206000</v>
      </c>
      <c r="G25" s="4">
        <f t="shared" si="0"/>
        <v>42355200</v>
      </c>
      <c r="H25" s="4">
        <v>2272180</v>
      </c>
      <c r="I25" s="4">
        <f t="shared" si="1"/>
        <v>981581760</v>
      </c>
      <c r="J25" s="4">
        <f t="shared" si="2"/>
        <v>1023936960</v>
      </c>
      <c r="K25" s="4"/>
      <c r="L25" s="4"/>
      <c r="M25" s="3"/>
      <c r="P25" s="1"/>
      <c r="Q25" s="1"/>
      <c r="R25" s="1"/>
    </row>
    <row r="26" spans="1:19" x14ac:dyDescent="0.25">
      <c r="A26" s="115"/>
      <c r="B26" s="67" t="s">
        <v>51</v>
      </c>
      <c r="C26" s="23">
        <v>1</v>
      </c>
      <c r="D26" s="111" t="s">
        <v>86</v>
      </c>
      <c r="E26" s="111"/>
      <c r="F26" s="67">
        <v>2174000</v>
      </c>
      <c r="G26" s="4">
        <f t="shared" si="0"/>
        <v>1159467</v>
      </c>
      <c r="H26" s="4">
        <v>2239220</v>
      </c>
      <c r="I26" s="4">
        <f t="shared" si="1"/>
        <v>26870640</v>
      </c>
      <c r="J26" s="4">
        <f t="shared" si="2"/>
        <v>28030107</v>
      </c>
      <c r="K26" s="4"/>
      <c r="L26" s="4"/>
      <c r="M26" s="3"/>
      <c r="N26" s="21"/>
      <c r="P26" s="1"/>
      <c r="Q26" s="1"/>
      <c r="R26" s="1"/>
    </row>
    <row r="27" spans="1:19" x14ac:dyDescent="0.25">
      <c r="A27" s="115"/>
      <c r="B27" s="67" t="s">
        <v>52</v>
      </c>
      <c r="C27" s="23">
        <v>1</v>
      </c>
      <c r="D27" s="111" t="s">
        <v>86</v>
      </c>
      <c r="E27" s="111"/>
      <c r="F27" s="67">
        <v>2174000</v>
      </c>
      <c r="G27" s="4">
        <f t="shared" si="0"/>
        <v>1159467</v>
      </c>
      <c r="H27" s="4">
        <v>2239220</v>
      </c>
      <c r="I27" s="4">
        <f t="shared" si="1"/>
        <v>26870640</v>
      </c>
      <c r="J27" s="4">
        <f t="shared" si="2"/>
        <v>28030107</v>
      </c>
      <c r="K27" s="4"/>
      <c r="L27" s="4"/>
      <c r="M27" s="3"/>
      <c r="N27" s="31"/>
      <c r="P27" s="1"/>
      <c r="Q27" s="1"/>
      <c r="R27" s="1"/>
      <c r="S27" s="1">
        <f>SUM(S17:S26)</f>
        <v>0</v>
      </c>
    </row>
    <row r="28" spans="1:19" x14ac:dyDescent="0.25">
      <c r="A28" s="115"/>
      <c r="B28" s="67" t="s">
        <v>53</v>
      </c>
      <c r="C28" s="23">
        <v>3</v>
      </c>
      <c r="D28" s="111" t="s">
        <v>86</v>
      </c>
      <c r="E28" s="111"/>
      <c r="F28" s="67">
        <v>1850000</v>
      </c>
      <c r="G28" s="4">
        <f t="shared" si="0"/>
        <v>2960000</v>
      </c>
      <c r="H28" s="4">
        <v>1905500</v>
      </c>
      <c r="I28" s="4">
        <f t="shared" si="1"/>
        <v>68598000</v>
      </c>
      <c r="J28" s="4">
        <f t="shared" si="2"/>
        <v>71558000</v>
      </c>
      <c r="K28" s="4"/>
      <c r="L28" s="4"/>
      <c r="M28" s="3"/>
      <c r="N28" s="22"/>
      <c r="P28" s="1"/>
      <c r="Q28" s="1"/>
      <c r="R28" s="1"/>
    </row>
    <row r="29" spans="1:19" x14ac:dyDescent="0.25">
      <c r="A29" s="115"/>
      <c r="B29" s="67" t="s">
        <v>54</v>
      </c>
      <c r="C29" s="23">
        <v>4</v>
      </c>
      <c r="D29" s="111" t="s">
        <v>86</v>
      </c>
      <c r="E29" s="111"/>
      <c r="F29" s="67">
        <v>1850000</v>
      </c>
      <c r="G29" s="4">
        <f t="shared" si="0"/>
        <v>3946667</v>
      </c>
      <c r="H29" s="4">
        <v>1905500</v>
      </c>
      <c r="I29" s="4">
        <f t="shared" si="1"/>
        <v>91464000</v>
      </c>
      <c r="J29" s="4">
        <f t="shared" si="2"/>
        <v>95410667</v>
      </c>
      <c r="K29" s="4"/>
      <c r="L29" s="4"/>
      <c r="M29" s="3"/>
      <c r="N29" s="3"/>
      <c r="P29" s="1"/>
      <c r="Q29" s="1"/>
      <c r="R29" s="1"/>
    </row>
    <row r="30" spans="1:19" x14ac:dyDescent="0.25">
      <c r="A30" s="115"/>
      <c r="B30" s="112" t="s">
        <v>92</v>
      </c>
      <c r="C30" s="112"/>
      <c r="D30" s="65" t="s">
        <v>86</v>
      </c>
      <c r="E30" s="65" t="s">
        <v>101</v>
      </c>
      <c r="F30" s="67">
        <v>434051</v>
      </c>
      <c r="G30" s="4">
        <f>+ROUND(((F30*$B$9)/30)*$J$8,0)</f>
        <v>18519509</v>
      </c>
      <c r="H30" s="4">
        <v>434051</v>
      </c>
      <c r="I30" s="4">
        <f>+ROUND(((H30*$B$9)/30)*$L$8,0)</f>
        <v>416688960</v>
      </c>
      <c r="J30" s="4">
        <f t="shared" si="2"/>
        <v>435208469</v>
      </c>
      <c r="K30" s="49"/>
      <c r="L30" s="49"/>
      <c r="M30" s="3"/>
      <c r="N30" s="3"/>
      <c r="P30" s="1"/>
      <c r="Q30" s="1"/>
      <c r="R30" s="1"/>
    </row>
    <row r="31" spans="1:19" x14ac:dyDescent="0.25">
      <c r="A31" s="115"/>
      <c r="B31" s="112" t="s">
        <v>117</v>
      </c>
      <c r="C31" s="112"/>
      <c r="D31" s="65" t="s">
        <v>86</v>
      </c>
      <c r="E31" s="65" t="s">
        <v>56</v>
      </c>
      <c r="F31" s="67">
        <v>2946906</v>
      </c>
      <c r="G31" s="4">
        <f t="shared" ref="G31:G37" si="3">+ROUND((F31/30)*$J$8,0)</f>
        <v>1571683</v>
      </c>
      <c r="H31" s="4">
        <v>2946906</v>
      </c>
      <c r="I31" s="4">
        <f t="shared" ref="I31:I37" si="4">+ROUND((H31/30)*$L$8,0)</f>
        <v>35362872</v>
      </c>
      <c r="J31" s="4">
        <f t="shared" si="2"/>
        <v>36934555</v>
      </c>
      <c r="K31" s="49"/>
      <c r="L31" s="49"/>
      <c r="M31" s="3"/>
      <c r="N31" s="3"/>
      <c r="P31" s="1"/>
      <c r="Q31" s="1"/>
      <c r="R31" s="1"/>
    </row>
    <row r="32" spans="1:19" ht="32.25" customHeight="1" x14ac:dyDescent="0.25">
      <c r="A32" s="115"/>
      <c r="B32" s="112" t="s">
        <v>93</v>
      </c>
      <c r="C32" s="112"/>
      <c r="D32" s="65" t="s">
        <v>86</v>
      </c>
      <c r="E32" s="65" t="s">
        <v>56</v>
      </c>
      <c r="F32" s="67">
        <v>169864</v>
      </c>
      <c r="G32" s="4">
        <f t="shared" si="3"/>
        <v>90594</v>
      </c>
      <c r="H32" s="4">
        <v>169864</v>
      </c>
      <c r="I32" s="4">
        <f t="shared" si="4"/>
        <v>2038368</v>
      </c>
      <c r="J32" s="4">
        <f t="shared" si="2"/>
        <v>2128962</v>
      </c>
      <c r="K32" s="49"/>
      <c r="L32" s="49"/>
      <c r="M32" s="3"/>
      <c r="N32" s="3"/>
      <c r="P32" s="1"/>
      <c r="Q32" s="1"/>
      <c r="R32" s="1"/>
    </row>
    <row r="33" spans="1:17" x14ac:dyDescent="0.25">
      <c r="A33" s="115"/>
      <c r="B33" s="112" t="s">
        <v>58</v>
      </c>
      <c r="C33" s="112"/>
      <c r="D33" s="65" t="s">
        <v>86</v>
      </c>
      <c r="E33" s="65" t="s">
        <v>56</v>
      </c>
      <c r="F33" s="67">
        <v>12473878</v>
      </c>
      <c r="G33" s="4">
        <f t="shared" si="3"/>
        <v>6652735</v>
      </c>
      <c r="H33" s="4">
        <v>12473878</v>
      </c>
      <c r="I33" s="4">
        <f t="shared" si="4"/>
        <v>149686536</v>
      </c>
      <c r="J33" s="4">
        <f t="shared" si="2"/>
        <v>156339271</v>
      </c>
      <c r="K33" s="49"/>
      <c r="L33" s="49"/>
      <c r="M33" s="3"/>
      <c r="N33" s="3"/>
      <c r="O33" s="2"/>
      <c r="Q33" s="6"/>
    </row>
    <row r="34" spans="1:17" ht="30.75" customHeight="1" x14ac:dyDescent="0.25">
      <c r="A34" s="115"/>
      <c r="B34" s="112" t="s">
        <v>112</v>
      </c>
      <c r="C34" s="112"/>
      <c r="D34" s="65" t="s">
        <v>86</v>
      </c>
      <c r="E34" s="65" t="s">
        <v>56</v>
      </c>
      <c r="F34" s="67">
        <v>6990540</v>
      </c>
      <c r="G34" s="4">
        <f t="shared" si="3"/>
        <v>3728288</v>
      </c>
      <c r="H34" s="4">
        <v>6990540</v>
      </c>
      <c r="I34" s="4">
        <f t="shared" si="4"/>
        <v>83886480</v>
      </c>
      <c r="J34" s="4">
        <f t="shared" si="2"/>
        <v>87614768</v>
      </c>
      <c r="K34" s="49"/>
      <c r="L34" s="49"/>
      <c r="M34" s="3"/>
      <c r="N34" s="3"/>
      <c r="O34" s="2"/>
      <c r="Q34" s="6"/>
    </row>
    <row r="35" spans="1:17" x14ac:dyDescent="0.25">
      <c r="A35" s="115"/>
      <c r="B35" s="112" t="s">
        <v>59</v>
      </c>
      <c r="C35" s="112"/>
      <c r="D35" s="65" t="s">
        <v>86</v>
      </c>
      <c r="E35" s="65" t="s">
        <v>56</v>
      </c>
      <c r="F35" s="67">
        <v>17492056</v>
      </c>
      <c r="G35" s="4">
        <f t="shared" si="3"/>
        <v>9329097</v>
      </c>
      <c r="H35" s="4">
        <v>17492056</v>
      </c>
      <c r="I35" s="4">
        <f t="shared" si="4"/>
        <v>209904672</v>
      </c>
      <c r="J35" s="4">
        <f t="shared" si="2"/>
        <v>219233769</v>
      </c>
      <c r="K35" s="49"/>
      <c r="L35" s="49"/>
      <c r="M35" s="3"/>
      <c r="N35" s="3"/>
      <c r="O35" s="2"/>
      <c r="Q35" s="6"/>
    </row>
    <row r="36" spans="1:17" x14ac:dyDescent="0.25">
      <c r="A36" s="115"/>
      <c r="B36" s="120" t="s">
        <v>60</v>
      </c>
      <c r="C36" s="120"/>
      <c r="D36" s="65" t="s">
        <v>86</v>
      </c>
      <c r="E36" s="65" t="s">
        <v>56</v>
      </c>
      <c r="F36" s="67">
        <v>9504000</v>
      </c>
      <c r="G36" s="4">
        <f t="shared" si="3"/>
        <v>5068800</v>
      </c>
      <c r="H36" s="4">
        <v>10454400</v>
      </c>
      <c r="I36" s="4">
        <f t="shared" si="4"/>
        <v>125452800</v>
      </c>
      <c r="J36" s="4">
        <f t="shared" si="2"/>
        <v>130521600</v>
      </c>
      <c r="K36" s="4"/>
      <c r="L36" s="4"/>
      <c r="M36" s="3"/>
      <c r="N36" s="3"/>
      <c r="O36" s="2"/>
      <c r="Q36" s="6"/>
    </row>
    <row r="37" spans="1:17" x14ac:dyDescent="0.25">
      <c r="A37" s="115"/>
      <c r="B37" s="120" t="s">
        <v>61</v>
      </c>
      <c r="C37" s="120"/>
      <c r="D37" s="65" t="s">
        <v>86</v>
      </c>
      <c r="E37" s="65" t="s">
        <v>56</v>
      </c>
      <c r="F37" s="67">
        <v>1755383</v>
      </c>
      <c r="G37" s="4">
        <f t="shared" si="3"/>
        <v>936204</v>
      </c>
      <c r="H37" s="4">
        <v>1755383</v>
      </c>
      <c r="I37" s="4">
        <f t="shared" si="4"/>
        <v>21064596</v>
      </c>
      <c r="J37" s="4">
        <f t="shared" si="2"/>
        <v>22000800</v>
      </c>
      <c r="K37" s="49"/>
      <c r="L37" s="49"/>
      <c r="M37" s="3"/>
      <c r="N37" s="3"/>
      <c r="O37" s="2"/>
      <c r="Q37" s="6"/>
    </row>
    <row r="38" spans="1:17" x14ac:dyDescent="0.25">
      <c r="A38" s="115"/>
      <c r="B38" s="122" t="s">
        <v>62</v>
      </c>
      <c r="C38" s="122"/>
      <c r="D38" s="122"/>
      <c r="E38" s="122"/>
      <c r="F38" s="75">
        <f>SUM(F14:F37)</f>
        <v>102219678</v>
      </c>
      <c r="G38" s="75">
        <f t="shared" ref="G38:J38" si="5">SUM(G14:G37)</f>
        <v>134677709</v>
      </c>
      <c r="H38" s="75">
        <f t="shared" si="5"/>
        <v>104683668</v>
      </c>
      <c r="I38" s="75">
        <f t="shared" si="5"/>
        <v>3101580324</v>
      </c>
      <c r="J38" s="75">
        <f t="shared" si="5"/>
        <v>3236258033</v>
      </c>
      <c r="K38" s="75">
        <f>SUM(K14:K37)</f>
        <v>0</v>
      </c>
      <c r="L38" s="75">
        <f>SUM(L14:L37)</f>
        <v>0</v>
      </c>
      <c r="M38" s="3"/>
      <c r="N38" s="3"/>
      <c r="O38" s="2"/>
      <c r="Q38" s="6"/>
    </row>
    <row r="39" spans="1:17" ht="31.5" x14ac:dyDescent="0.25">
      <c r="A39" s="115" t="s">
        <v>63</v>
      </c>
      <c r="B39" s="116" t="s">
        <v>64</v>
      </c>
      <c r="C39" s="116"/>
      <c r="D39" s="10" t="s">
        <v>65</v>
      </c>
      <c r="E39" s="10" t="s">
        <v>105</v>
      </c>
      <c r="F39" s="67">
        <v>1665920</v>
      </c>
      <c r="G39" s="4">
        <f>+ROUND(F39*$J$9,0)</f>
        <v>28320640</v>
      </c>
      <c r="H39" s="4">
        <v>1665920</v>
      </c>
      <c r="I39" s="4">
        <f>+ROUND(H39*$L$9,0)</f>
        <v>608060800</v>
      </c>
      <c r="J39" s="4">
        <f>+G39+I39</f>
        <v>636381440</v>
      </c>
      <c r="K39" s="49"/>
      <c r="L39" s="49"/>
      <c r="M39" s="3"/>
      <c r="N39" s="3"/>
      <c r="O39" s="2"/>
      <c r="Q39" s="6"/>
    </row>
    <row r="40" spans="1:17" ht="31.5" x14ac:dyDescent="0.25">
      <c r="A40" s="115"/>
      <c r="B40" s="116" t="s">
        <v>94</v>
      </c>
      <c r="C40" s="116"/>
      <c r="D40" s="10" t="s">
        <v>86</v>
      </c>
      <c r="E40" s="10" t="s">
        <v>87</v>
      </c>
      <c r="F40" s="67">
        <v>7878400</v>
      </c>
      <c r="G40" s="4">
        <f>+ROUND((F40/30)*$J$9,0)</f>
        <v>4464427</v>
      </c>
      <c r="H40" s="67">
        <v>7878400</v>
      </c>
      <c r="I40" s="4">
        <f>+ROUND((H40/30)*$L$9,0)</f>
        <v>95853867</v>
      </c>
      <c r="J40" s="4">
        <f>+G40+I40</f>
        <v>100318294</v>
      </c>
      <c r="K40" s="49"/>
      <c r="L40" s="49"/>
      <c r="M40" s="3"/>
      <c r="N40" s="3"/>
      <c r="O40" s="2"/>
      <c r="Q40" s="6"/>
    </row>
    <row r="41" spans="1:17" ht="31.5" x14ac:dyDescent="0.25">
      <c r="A41" s="115"/>
      <c r="B41" s="116" t="s">
        <v>113</v>
      </c>
      <c r="C41" s="116"/>
      <c r="D41" s="10" t="s">
        <v>86</v>
      </c>
      <c r="E41" s="10" t="s">
        <v>87</v>
      </c>
      <c r="F41" s="67">
        <v>9348760</v>
      </c>
      <c r="G41" s="4">
        <f>+ROUND((F41/30)*$J$10,0)</f>
        <v>5297631</v>
      </c>
      <c r="H41" s="67">
        <v>9348760</v>
      </c>
      <c r="I41" s="4">
        <f>+ROUND((H41/30)*$L$10,0)</f>
        <v>113743247</v>
      </c>
      <c r="J41" s="4">
        <v>119040878</v>
      </c>
      <c r="K41" s="49"/>
      <c r="L41" s="49"/>
      <c r="M41" s="3"/>
      <c r="N41" s="3"/>
      <c r="O41" s="2"/>
      <c r="Q41" s="6"/>
    </row>
    <row r="42" spans="1:17" x14ac:dyDescent="0.25">
      <c r="A42" s="115"/>
      <c r="B42" s="122" t="s">
        <v>67</v>
      </c>
      <c r="C42" s="122"/>
      <c r="D42" s="122"/>
      <c r="E42" s="122"/>
      <c r="F42" s="46">
        <f>SUM(F39:F41)</f>
        <v>18893080</v>
      </c>
      <c r="G42" s="46">
        <f>SUM(G39:G41)</f>
        <v>38082698</v>
      </c>
      <c r="H42" s="46">
        <f>SUM(H39:H41)</f>
        <v>18893080</v>
      </c>
      <c r="I42" s="46">
        <f>SUM(I39:I41)</f>
        <v>817657914</v>
      </c>
      <c r="J42" s="46">
        <f>SUM(J39:J41)</f>
        <v>855740612</v>
      </c>
      <c r="K42" s="46">
        <f t="shared" ref="K42:L42" si="6">SUM(K39:K41)</f>
        <v>0</v>
      </c>
      <c r="L42" s="46">
        <f t="shared" si="6"/>
        <v>0</v>
      </c>
      <c r="M42" s="27"/>
      <c r="N42" s="3"/>
      <c r="O42" s="2"/>
      <c r="Q42" s="6"/>
    </row>
    <row r="43" spans="1:17" ht="31.5" x14ac:dyDescent="0.25">
      <c r="A43" s="115" t="s">
        <v>68</v>
      </c>
      <c r="B43" s="47" t="s">
        <v>69</v>
      </c>
      <c r="C43" s="28">
        <v>95</v>
      </c>
      <c r="D43" s="10" t="s">
        <v>65</v>
      </c>
      <c r="E43" s="10" t="s">
        <v>104</v>
      </c>
      <c r="F43" s="29">
        <v>4046</v>
      </c>
      <c r="G43" s="4">
        <f>+ROUND(F43*C43*J9,0)</f>
        <v>6534290</v>
      </c>
      <c r="H43" s="29">
        <v>4046</v>
      </c>
      <c r="I43" s="4">
        <f>+ROUND(H43*C43*L9,0)</f>
        <v>140295050</v>
      </c>
      <c r="J43" s="4">
        <f>+G43+I43</f>
        <v>146829340</v>
      </c>
      <c r="K43" s="4"/>
      <c r="L43" s="4"/>
      <c r="M43" s="3"/>
      <c r="N43" s="3"/>
      <c r="O43" s="2"/>
      <c r="Q43" s="6"/>
    </row>
    <row r="44" spans="1:17" x14ac:dyDescent="0.25">
      <c r="A44" s="115"/>
      <c r="B44" s="116" t="s">
        <v>70</v>
      </c>
      <c r="C44" s="116"/>
      <c r="D44" s="10" t="s">
        <v>88</v>
      </c>
      <c r="E44" s="10" t="s">
        <v>71</v>
      </c>
      <c r="F44" s="38">
        <v>7391440</v>
      </c>
      <c r="G44" s="4">
        <f>+ROUND((F44/30)*$J$10,0)</f>
        <v>4188483</v>
      </c>
      <c r="H44" s="38">
        <v>7391440</v>
      </c>
      <c r="I44" s="4">
        <f>+ROUND((H44/30)*$L$10,0)</f>
        <v>89929187</v>
      </c>
      <c r="J44" s="4">
        <f t="shared" ref="J44:J53" si="7">+G44+I44</f>
        <v>94117670</v>
      </c>
      <c r="K44" s="4"/>
      <c r="L44" s="4"/>
      <c r="M44" s="3"/>
      <c r="N44" s="3"/>
      <c r="O44" s="2"/>
      <c r="Q44" s="6"/>
    </row>
    <row r="45" spans="1:17" ht="31.5" x14ac:dyDescent="0.25">
      <c r="A45" s="115"/>
      <c r="B45" s="47" t="s">
        <v>72</v>
      </c>
      <c r="C45" s="28">
        <v>1</v>
      </c>
      <c r="D45" s="17" t="s">
        <v>73</v>
      </c>
      <c r="E45" s="17" t="s">
        <v>74</v>
      </c>
      <c r="F45" s="29">
        <v>248737</v>
      </c>
      <c r="G45" s="4">
        <f>+ROUND(F45*C45,0)</f>
        <v>248737</v>
      </c>
      <c r="H45" s="4"/>
      <c r="I45" s="4"/>
      <c r="J45" s="4">
        <f t="shared" si="7"/>
        <v>248737</v>
      </c>
      <c r="K45" s="4"/>
      <c r="L45" s="4"/>
      <c r="M45" s="3"/>
      <c r="N45" s="3"/>
      <c r="O45" s="2"/>
      <c r="Q45" s="6"/>
    </row>
    <row r="46" spans="1:17" ht="31.5" x14ac:dyDescent="0.25">
      <c r="A46" s="115"/>
      <c r="B46" s="48" t="s">
        <v>75</v>
      </c>
      <c r="C46" s="28">
        <v>1</v>
      </c>
      <c r="D46" s="17" t="s">
        <v>73</v>
      </c>
      <c r="E46" s="17" t="s">
        <v>74</v>
      </c>
      <c r="F46" s="11"/>
      <c r="G46" s="11"/>
      <c r="H46" s="29">
        <v>1079191</v>
      </c>
      <c r="I46" s="4">
        <f>ROUND(C46*H46,0)</f>
        <v>1079191</v>
      </c>
      <c r="J46" s="4">
        <f t="shared" si="7"/>
        <v>1079191</v>
      </c>
      <c r="K46" s="4"/>
      <c r="L46" s="4"/>
      <c r="M46" s="3"/>
      <c r="N46" s="3"/>
      <c r="O46" s="2"/>
      <c r="Q46" s="6"/>
    </row>
    <row r="47" spans="1:17" ht="31.5" x14ac:dyDescent="0.25">
      <c r="A47" s="115"/>
      <c r="B47" s="47" t="s">
        <v>114</v>
      </c>
      <c r="C47" s="28">
        <v>1</v>
      </c>
      <c r="D47" s="17" t="s">
        <v>73</v>
      </c>
      <c r="E47" s="17" t="s">
        <v>74</v>
      </c>
      <c r="F47" s="67">
        <v>6963280</v>
      </c>
      <c r="G47" s="4">
        <f>+ROUND(F47*C47,0)</f>
        <v>6963280</v>
      </c>
      <c r="H47" s="4"/>
      <c r="I47" s="4"/>
      <c r="J47" s="4">
        <f t="shared" si="7"/>
        <v>6963280</v>
      </c>
      <c r="K47" s="4"/>
      <c r="L47" s="4"/>
      <c r="M47" s="3"/>
      <c r="N47" s="3"/>
      <c r="O47" s="2"/>
      <c r="Q47" s="6"/>
    </row>
    <row r="48" spans="1:17" ht="31.5" x14ac:dyDescent="0.25">
      <c r="A48" s="115"/>
      <c r="B48" s="47" t="s">
        <v>95</v>
      </c>
      <c r="C48" s="28">
        <v>1</v>
      </c>
      <c r="D48" s="17" t="s">
        <v>73</v>
      </c>
      <c r="E48" s="17" t="s">
        <v>74</v>
      </c>
      <c r="F48" s="11"/>
      <c r="G48" s="11"/>
      <c r="H48" s="39">
        <v>6730657</v>
      </c>
      <c r="I48" s="4">
        <f>+ROUND(H48*C48,0)</f>
        <v>6730657</v>
      </c>
      <c r="J48" s="4">
        <f t="shared" si="7"/>
        <v>6730657</v>
      </c>
      <c r="K48" s="4"/>
      <c r="L48" s="4"/>
      <c r="M48" s="3"/>
      <c r="N48" s="3"/>
      <c r="O48" s="2"/>
      <c r="Q48" s="6"/>
    </row>
    <row r="49" spans="1:19" ht="31.5" x14ac:dyDescent="0.25">
      <c r="A49" s="115"/>
      <c r="B49" s="47" t="s">
        <v>115</v>
      </c>
      <c r="C49" s="28">
        <v>1</v>
      </c>
      <c r="D49" s="17" t="s">
        <v>73</v>
      </c>
      <c r="E49" s="17" t="s">
        <v>74</v>
      </c>
      <c r="F49" s="40">
        <v>8435795</v>
      </c>
      <c r="G49" s="4">
        <f>+ROUND(F49*C49,0)</f>
        <v>8435795</v>
      </c>
      <c r="H49" s="4"/>
      <c r="I49" s="4"/>
      <c r="J49" s="4">
        <f t="shared" si="7"/>
        <v>8435795</v>
      </c>
      <c r="K49" s="4"/>
      <c r="L49" s="4"/>
      <c r="M49" s="3"/>
      <c r="N49" s="3"/>
      <c r="O49" s="2"/>
      <c r="Q49" s="6"/>
    </row>
    <row r="50" spans="1:19" ht="45" x14ac:dyDescent="0.25">
      <c r="A50" s="115"/>
      <c r="B50" s="47" t="s">
        <v>118</v>
      </c>
      <c r="C50" s="28">
        <v>1</v>
      </c>
      <c r="D50" s="17" t="s">
        <v>73</v>
      </c>
      <c r="E50" s="17" t="s">
        <v>74</v>
      </c>
      <c r="F50" s="11"/>
      <c r="G50" s="11"/>
      <c r="H50" s="41">
        <v>59048</v>
      </c>
      <c r="I50" s="4">
        <f>+ROUND(H50*C50,0)</f>
        <v>59048</v>
      </c>
      <c r="J50" s="4">
        <f t="shared" si="7"/>
        <v>59048</v>
      </c>
      <c r="K50" s="4"/>
      <c r="L50" s="4"/>
      <c r="M50" s="3"/>
      <c r="N50" s="3"/>
      <c r="O50" s="2"/>
      <c r="Q50" s="6"/>
    </row>
    <row r="51" spans="1:19" ht="31.5" x14ac:dyDescent="0.25">
      <c r="A51" s="115"/>
      <c r="B51" s="48" t="s">
        <v>77</v>
      </c>
      <c r="C51" s="23">
        <v>2</v>
      </c>
      <c r="D51" s="17" t="s">
        <v>78</v>
      </c>
      <c r="E51" s="65" t="s">
        <v>79</v>
      </c>
      <c r="F51" s="11"/>
      <c r="G51" s="11"/>
      <c r="H51" s="29">
        <v>126727</v>
      </c>
      <c r="I51" s="4">
        <f>+ROUND(H51*C51*$B$9,0)</f>
        <v>20276320</v>
      </c>
      <c r="J51" s="4">
        <f t="shared" si="7"/>
        <v>20276320</v>
      </c>
      <c r="K51" s="4"/>
      <c r="L51" s="4"/>
      <c r="M51" s="3"/>
      <c r="N51" s="3"/>
      <c r="O51" s="2"/>
      <c r="Q51" s="6"/>
    </row>
    <row r="52" spans="1:19" ht="31.5" x14ac:dyDescent="0.25">
      <c r="A52" s="115"/>
      <c r="B52" s="48" t="s">
        <v>80</v>
      </c>
      <c r="C52" s="23">
        <v>4</v>
      </c>
      <c r="D52" s="17" t="s">
        <v>78</v>
      </c>
      <c r="E52" s="65" t="s">
        <v>79</v>
      </c>
      <c r="F52" s="11"/>
      <c r="G52" s="11"/>
      <c r="H52" s="29">
        <v>1011384</v>
      </c>
      <c r="I52" s="4">
        <f>+ROUND(H52*C52*$B$9,0)</f>
        <v>323642880</v>
      </c>
      <c r="J52" s="4">
        <f t="shared" si="7"/>
        <v>323642880</v>
      </c>
      <c r="K52" s="4"/>
      <c r="L52" s="4"/>
      <c r="M52" s="3"/>
      <c r="N52" s="3"/>
      <c r="O52" s="2"/>
      <c r="Q52" s="6"/>
    </row>
    <row r="53" spans="1:19" ht="31.5" x14ac:dyDescent="0.25">
      <c r="A53" s="115"/>
      <c r="B53" s="67" t="s">
        <v>81</v>
      </c>
      <c r="C53" s="23">
        <v>10</v>
      </c>
      <c r="D53" s="17" t="s">
        <v>78</v>
      </c>
      <c r="E53" s="65" t="s">
        <v>71</v>
      </c>
      <c r="F53" s="11"/>
      <c r="G53" s="11"/>
      <c r="H53" s="5">
        <v>53224</v>
      </c>
      <c r="I53" s="4">
        <f>+ROUND(H53*C53,0)</f>
        <v>532240</v>
      </c>
      <c r="J53" s="4">
        <f t="shared" si="7"/>
        <v>532240</v>
      </c>
      <c r="K53" s="4"/>
      <c r="L53" s="4"/>
      <c r="M53" s="3"/>
      <c r="N53" s="3"/>
      <c r="O53" s="2"/>
    </row>
    <row r="54" spans="1:19" x14ac:dyDescent="0.25">
      <c r="A54" s="115"/>
      <c r="B54" s="122" t="s">
        <v>82</v>
      </c>
      <c r="C54" s="122"/>
      <c r="D54" s="122"/>
      <c r="E54" s="122"/>
      <c r="F54" s="75">
        <f>SUM(F43:F53)</f>
        <v>23043298</v>
      </c>
      <c r="G54" s="75">
        <f>SUM(G43:G53)</f>
        <v>26370585</v>
      </c>
      <c r="H54" s="75">
        <f>SUM(H43:H53)</f>
        <v>16455717</v>
      </c>
      <c r="I54" s="75">
        <f>SUM(I43:I53)</f>
        <v>582544573</v>
      </c>
      <c r="J54" s="75">
        <f>SUM(J43:J53)</f>
        <v>608915158</v>
      </c>
      <c r="K54" s="75">
        <f t="shared" ref="K54:L54" si="8">SUM(K43:K53)</f>
        <v>0</v>
      </c>
      <c r="L54" s="75">
        <f t="shared" si="8"/>
        <v>0</v>
      </c>
      <c r="M54" s="25"/>
      <c r="N54" s="3"/>
      <c r="O54" s="37"/>
      <c r="P54" s="8"/>
      <c r="S54" s="2"/>
    </row>
    <row r="55" spans="1:19" x14ac:dyDescent="0.25">
      <c r="A55" s="114" t="s">
        <v>83</v>
      </c>
      <c r="B55" s="114"/>
      <c r="C55" s="114"/>
      <c r="D55" s="114"/>
      <c r="E55" s="114"/>
      <c r="F55" s="70">
        <f>+F54+F42+F38</f>
        <v>144156056</v>
      </c>
      <c r="G55" s="70">
        <f>+G54+G42+G38</f>
        <v>199130992</v>
      </c>
      <c r="H55" s="70">
        <f>+H54+H42+H38</f>
        <v>140032465</v>
      </c>
      <c r="I55" s="70">
        <f>+I54+I42+I38</f>
        <v>4501782811</v>
      </c>
      <c r="J55" s="70">
        <f>+J54+J42+J38</f>
        <v>4700913803</v>
      </c>
      <c r="K55" s="70">
        <f t="shared" ref="K55:L55" si="9">+K54+K42+K38</f>
        <v>0</v>
      </c>
      <c r="L55" s="70">
        <f t="shared" si="9"/>
        <v>0</v>
      </c>
      <c r="M55" s="27"/>
      <c r="N55" s="3"/>
      <c r="O55" s="2"/>
    </row>
    <row r="56" spans="1:19" x14ac:dyDescent="0.25">
      <c r="A56" s="81"/>
      <c r="B56" s="81"/>
      <c r="C56" s="81"/>
      <c r="D56" s="81"/>
      <c r="E56" s="81"/>
      <c r="F56" s="27"/>
      <c r="G56" s="27"/>
      <c r="H56" s="27"/>
      <c r="I56" s="105" t="s">
        <v>103</v>
      </c>
      <c r="J56" s="106"/>
      <c r="K56" s="94">
        <f>K55/J55</f>
        <v>0</v>
      </c>
      <c r="L56" s="94">
        <f>L55/J55</f>
        <v>0</v>
      </c>
      <c r="N56" s="3"/>
      <c r="O56" s="2"/>
    </row>
    <row r="57" spans="1:19" ht="20.25" x14ac:dyDescent="0.25">
      <c r="A57" s="81"/>
      <c r="B57" s="81"/>
      <c r="C57" s="81"/>
      <c r="D57" s="81"/>
      <c r="E57" s="81"/>
      <c r="F57" s="27"/>
      <c r="G57" s="27"/>
      <c r="H57" s="27"/>
      <c r="I57" s="27"/>
      <c r="J57" s="82"/>
      <c r="K57" s="84">
        <f>K56+L56</f>
        <v>0</v>
      </c>
      <c r="L57" s="83"/>
      <c r="N57" s="27"/>
      <c r="O57" s="2"/>
    </row>
    <row r="58" spans="1:19" ht="18" x14ac:dyDescent="0.25">
      <c r="A58" s="100" t="s">
        <v>99</v>
      </c>
      <c r="B58" s="100"/>
      <c r="C58" s="100"/>
      <c r="D58" s="100"/>
      <c r="E58" s="100"/>
      <c r="F58" s="100"/>
      <c r="G58" s="100"/>
      <c r="H58" s="100"/>
      <c r="I58" s="100"/>
      <c r="J58" s="100"/>
      <c r="K58" s="100"/>
      <c r="L58" s="100"/>
      <c r="N58" s="3"/>
      <c r="O58" s="2"/>
    </row>
    <row r="59" spans="1:19" ht="15" x14ac:dyDescent="0.25">
      <c r="A59" s="101" t="s">
        <v>100</v>
      </c>
      <c r="B59" s="102"/>
      <c r="C59" s="102"/>
      <c r="D59" s="102"/>
      <c r="E59" s="102"/>
      <c r="F59" s="102"/>
      <c r="G59" s="102"/>
      <c r="H59" s="102"/>
      <c r="I59" s="102"/>
      <c r="J59" s="102"/>
      <c r="K59" s="102"/>
      <c r="L59" s="103"/>
      <c r="N59" s="3"/>
      <c r="O59" s="2"/>
    </row>
    <row r="60" spans="1:19" ht="31.5" customHeight="1" x14ac:dyDescent="0.25">
      <c r="A60" s="118" t="s">
        <v>110</v>
      </c>
      <c r="B60" s="118"/>
      <c r="C60" s="118"/>
      <c r="D60" s="118"/>
      <c r="E60" s="118"/>
      <c r="F60" s="118"/>
      <c r="G60" s="118"/>
      <c r="H60" s="118"/>
      <c r="I60" s="118"/>
      <c r="J60" s="118"/>
      <c r="K60" s="118"/>
      <c r="L60" s="118"/>
      <c r="N60" s="3"/>
      <c r="O60" s="2"/>
    </row>
    <row r="61" spans="1:19" ht="31.5" customHeight="1" x14ac:dyDescent="0.25">
      <c r="A61" s="118"/>
      <c r="B61" s="118"/>
      <c r="C61" s="118"/>
      <c r="D61" s="118"/>
      <c r="E61" s="118"/>
      <c r="F61" s="118"/>
      <c r="G61" s="118"/>
      <c r="H61" s="118"/>
      <c r="I61" s="118"/>
      <c r="J61" s="118"/>
      <c r="K61" s="118"/>
      <c r="L61" s="118"/>
      <c r="N61" s="3"/>
      <c r="O61" s="2"/>
    </row>
    <row r="62" spans="1:19" ht="31.5" customHeight="1" x14ac:dyDescent="0.25">
      <c r="A62" s="118"/>
      <c r="B62" s="118"/>
      <c r="C62" s="118"/>
      <c r="D62" s="118"/>
      <c r="E62" s="118"/>
      <c r="F62" s="118"/>
      <c r="G62" s="118"/>
      <c r="H62" s="118"/>
      <c r="I62" s="118"/>
      <c r="J62" s="118"/>
      <c r="K62" s="118"/>
      <c r="L62" s="118"/>
      <c r="N62" s="3"/>
      <c r="O62" s="2"/>
    </row>
    <row r="63" spans="1:19" ht="31.5" customHeight="1" x14ac:dyDescent="0.25">
      <c r="A63" s="118"/>
      <c r="B63" s="118"/>
      <c r="C63" s="118"/>
      <c r="D63" s="118"/>
      <c r="E63" s="118"/>
      <c r="F63" s="118"/>
      <c r="G63" s="118"/>
      <c r="H63" s="118"/>
      <c r="I63" s="118"/>
      <c r="J63" s="118"/>
      <c r="K63" s="118"/>
      <c r="L63" s="118"/>
      <c r="N63" s="3"/>
      <c r="O63" s="2"/>
    </row>
    <row r="64" spans="1:19" ht="31.5" customHeight="1" x14ac:dyDescent="0.25">
      <c r="A64" s="118"/>
      <c r="B64" s="118"/>
      <c r="C64" s="118"/>
      <c r="D64" s="118"/>
      <c r="E64" s="118"/>
      <c r="F64" s="118"/>
      <c r="G64" s="118"/>
      <c r="H64" s="118"/>
      <c r="I64" s="118"/>
      <c r="J64" s="118"/>
      <c r="K64" s="118"/>
      <c r="L64" s="118"/>
      <c r="N64" s="3"/>
      <c r="O64" s="2"/>
      <c r="P64" s="9"/>
    </row>
    <row r="65" spans="1:16" ht="42" customHeight="1" x14ac:dyDescent="0.25">
      <c r="A65" s="118"/>
      <c r="B65" s="118"/>
      <c r="C65" s="118"/>
      <c r="D65" s="118"/>
      <c r="E65" s="118"/>
      <c r="F65" s="118"/>
      <c r="G65" s="118"/>
      <c r="H65" s="118"/>
      <c r="I65" s="118"/>
      <c r="J65" s="118"/>
      <c r="K65" s="118"/>
      <c r="L65" s="118"/>
      <c r="N65" s="3"/>
      <c r="O65" s="2"/>
      <c r="P65" s="9"/>
    </row>
    <row r="66" spans="1:16" ht="31.5" customHeight="1" x14ac:dyDescent="0.25">
      <c r="A66" s="118"/>
      <c r="B66" s="118"/>
      <c r="C66" s="118"/>
      <c r="D66" s="118"/>
      <c r="E66" s="118"/>
      <c r="F66" s="118"/>
      <c r="G66" s="118"/>
      <c r="H66" s="118"/>
      <c r="I66" s="118"/>
      <c r="J66" s="118"/>
      <c r="K66" s="118"/>
      <c r="L66" s="118"/>
      <c r="N66" s="3"/>
      <c r="O66" s="2"/>
    </row>
    <row r="67" spans="1:16" ht="31.5" customHeight="1" x14ac:dyDescent="0.25">
      <c r="A67" s="118"/>
      <c r="B67" s="118"/>
      <c r="C67" s="118"/>
      <c r="D67" s="118"/>
      <c r="E67" s="118"/>
      <c r="F67" s="118"/>
      <c r="G67" s="118"/>
      <c r="H67" s="118"/>
      <c r="I67" s="118"/>
      <c r="J67" s="118"/>
      <c r="K67" s="118"/>
      <c r="L67" s="118"/>
      <c r="N67" s="3"/>
      <c r="O67" s="2"/>
    </row>
    <row r="68" spans="1:16" ht="31.5" customHeight="1" x14ac:dyDescent="0.25">
      <c r="A68" s="118"/>
      <c r="B68" s="118"/>
      <c r="C68" s="118"/>
      <c r="D68" s="118"/>
      <c r="E68" s="118"/>
      <c r="F68" s="118"/>
      <c r="G68" s="118"/>
      <c r="H68" s="118"/>
      <c r="I68" s="118"/>
      <c r="J68" s="118"/>
      <c r="K68" s="118"/>
      <c r="L68" s="118"/>
      <c r="N68" s="3"/>
      <c r="O68" s="2"/>
    </row>
    <row r="69" spans="1:16" ht="31.5" customHeight="1" x14ac:dyDescent="0.25">
      <c r="A69" s="118"/>
      <c r="B69" s="118"/>
      <c r="C69" s="118"/>
      <c r="D69" s="118"/>
      <c r="E69" s="118"/>
      <c r="F69" s="118"/>
      <c r="G69" s="118"/>
      <c r="H69" s="118"/>
      <c r="I69" s="118"/>
      <c r="J69" s="118"/>
      <c r="K69" s="118"/>
      <c r="L69" s="118"/>
      <c r="N69" s="25"/>
      <c r="O69" s="2"/>
    </row>
    <row r="70" spans="1:16" ht="51" customHeight="1" x14ac:dyDescent="0.25">
      <c r="A70" s="118"/>
      <c r="B70" s="118"/>
      <c r="C70" s="118"/>
      <c r="D70" s="118"/>
      <c r="E70" s="118"/>
      <c r="F70" s="118"/>
      <c r="G70" s="118"/>
      <c r="H70" s="118"/>
      <c r="I70" s="118"/>
      <c r="J70" s="118"/>
      <c r="K70" s="118"/>
      <c r="L70" s="118"/>
      <c r="N70" s="27"/>
      <c r="O70" s="2"/>
    </row>
    <row r="71" spans="1:16" ht="15" x14ac:dyDescent="0.25">
      <c r="A71" s="118"/>
      <c r="B71" s="118"/>
      <c r="C71" s="118"/>
      <c r="D71" s="118"/>
      <c r="E71" s="118"/>
      <c r="F71" s="118"/>
      <c r="G71" s="118"/>
      <c r="H71" s="118"/>
      <c r="I71" s="118"/>
      <c r="J71" s="118"/>
      <c r="K71" s="118"/>
      <c r="L71" s="118"/>
    </row>
    <row r="72" spans="1:16" ht="15" x14ac:dyDescent="0.25">
      <c r="A72" s="118"/>
      <c r="B72" s="118"/>
      <c r="C72" s="118"/>
      <c r="D72" s="118"/>
      <c r="E72" s="118"/>
      <c r="F72" s="118"/>
      <c r="G72" s="118"/>
      <c r="H72" s="118"/>
      <c r="I72" s="118"/>
      <c r="J72" s="118"/>
      <c r="K72" s="118"/>
      <c r="L72" s="118"/>
    </row>
    <row r="73" spans="1:16" ht="15" x14ac:dyDescent="0.25">
      <c r="A73" s="118"/>
      <c r="B73" s="118"/>
      <c r="C73" s="118"/>
      <c r="D73" s="118"/>
      <c r="E73" s="118"/>
      <c r="F73" s="118"/>
      <c r="G73" s="118"/>
      <c r="H73" s="118"/>
      <c r="I73" s="118"/>
      <c r="J73" s="118"/>
      <c r="K73" s="118"/>
      <c r="L73" s="118"/>
    </row>
    <row r="74" spans="1:16" ht="15" x14ac:dyDescent="0.25">
      <c r="A74" s="118"/>
      <c r="B74" s="118"/>
      <c r="C74" s="118"/>
      <c r="D74" s="118"/>
      <c r="E74" s="118"/>
      <c r="F74" s="118"/>
      <c r="G74" s="118"/>
      <c r="H74" s="118"/>
      <c r="I74" s="118"/>
      <c r="J74" s="118"/>
      <c r="K74" s="118"/>
      <c r="L74" s="118"/>
    </row>
    <row r="75" spans="1:16" ht="15" x14ac:dyDescent="0.25">
      <c r="A75" s="118"/>
      <c r="B75" s="118"/>
      <c r="C75" s="118"/>
      <c r="D75" s="118"/>
      <c r="E75" s="118"/>
      <c r="F75" s="118"/>
      <c r="G75" s="118"/>
      <c r="H75" s="118"/>
      <c r="I75" s="118"/>
      <c r="J75" s="118"/>
      <c r="K75" s="118"/>
      <c r="L75" s="118"/>
    </row>
    <row r="76" spans="1:16" ht="15" x14ac:dyDescent="0.25">
      <c r="A76" s="99" t="s">
        <v>102</v>
      </c>
      <c r="B76" s="99"/>
      <c r="C76" s="99"/>
      <c r="D76" s="99"/>
      <c r="E76" s="99"/>
      <c r="F76" s="99"/>
      <c r="G76" s="99"/>
      <c r="H76" s="99"/>
      <c r="I76" s="99"/>
      <c r="J76" s="99"/>
      <c r="K76" s="99"/>
      <c r="L76" s="99"/>
    </row>
    <row r="77" spans="1:16" ht="15" x14ac:dyDescent="0.25">
      <c r="A77" s="99"/>
      <c r="B77" s="99"/>
      <c r="C77" s="99"/>
      <c r="D77" s="99"/>
      <c r="E77" s="99"/>
      <c r="F77" s="99"/>
      <c r="G77" s="99"/>
      <c r="H77" s="99"/>
      <c r="I77" s="99"/>
      <c r="J77" s="99"/>
      <c r="K77" s="99"/>
      <c r="L77" s="99"/>
    </row>
    <row r="78" spans="1:16" ht="15" x14ac:dyDescent="0.25">
      <c r="A78" s="99"/>
      <c r="B78" s="99"/>
      <c r="C78" s="99"/>
      <c r="D78" s="99"/>
      <c r="E78" s="99"/>
      <c r="F78" s="99"/>
      <c r="G78" s="99"/>
      <c r="H78" s="99"/>
      <c r="I78" s="99"/>
      <c r="J78" s="99"/>
      <c r="K78" s="99"/>
      <c r="L78" s="99"/>
    </row>
    <row r="79" spans="1:16" ht="15" x14ac:dyDescent="0.25">
      <c r="A79" s="99"/>
      <c r="B79" s="99"/>
      <c r="C79" s="99"/>
      <c r="D79" s="99"/>
      <c r="E79" s="99"/>
      <c r="F79" s="99"/>
      <c r="G79" s="99"/>
      <c r="H79" s="99"/>
      <c r="I79" s="99"/>
      <c r="J79" s="99"/>
      <c r="K79" s="99"/>
      <c r="L79" s="99"/>
    </row>
    <row r="80" spans="1:16" ht="15" x14ac:dyDescent="0.25">
      <c r="A80" s="99"/>
      <c r="B80" s="99"/>
      <c r="C80" s="99"/>
      <c r="D80" s="99"/>
      <c r="E80" s="99"/>
      <c r="F80" s="99"/>
      <c r="G80" s="99"/>
      <c r="H80" s="99"/>
      <c r="I80" s="99"/>
      <c r="J80" s="99"/>
      <c r="K80" s="99"/>
      <c r="L80" s="99"/>
    </row>
    <row r="81" spans="1:12" ht="15" x14ac:dyDescent="0.25">
      <c r="A81" s="99"/>
      <c r="B81" s="99"/>
      <c r="C81" s="99"/>
      <c r="D81" s="99"/>
      <c r="E81" s="99"/>
      <c r="F81" s="99"/>
      <c r="G81" s="99"/>
      <c r="H81" s="99"/>
      <c r="I81" s="99"/>
      <c r="J81" s="99"/>
      <c r="K81" s="99"/>
      <c r="L81" s="99"/>
    </row>
    <row r="82" spans="1:12" ht="15" x14ac:dyDescent="0.25">
      <c r="A82" s="99"/>
      <c r="B82" s="99"/>
      <c r="C82" s="99"/>
      <c r="D82" s="99"/>
      <c r="E82" s="99"/>
      <c r="F82" s="99"/>
      <c r="G82" s="99"/>
      <c r="H82" s="99"/>
      <c r="I82" s="99"/>
      <c r="J82" s="99"/>
      <c r="K82" s="99"/>
      <c r="L82" s="99"/>
    </row>
    <row r="83" spans="1:12" ht="15" x14ac:dyDescent="0.25">
      <c r="A83" s="99"/>
      <c r="B83" s="99"/>
      <c r="C83" s="99"/>
      <c r="D83" s="99"/>
      <c r="E83" s="99"/>
      <c r="F83" s="99"/>
      <c r="G83" s="99"/>
      <c r="H83" s="99"/>
      <c r="I83" s="99"/>
      <c r="J83" s="99"/>
      <c r="K83" s="99"/>
      <c r="L83" s="99"/>
    </row>
    <row r="84" spans="1:12" ht="15" x14ac:dyDescent="0.25">
      <c r="A84" s="99"/>
      <c r="B84" s="99"/>
      <c r="C84" s="99"/>
      <c r="D84" s="99"/>
      <c r="E84" s="99"/>
      <c r="F84" s="99"/>
      <c r="G84" s="99"/>
      <c r="H84" s="99"/>
      <c r="I84" s="99"/>
      <c r="J84" s="99"/>
      <c r="K84" s="99"/>
      <c r="L84" s="99"/>
    </row>
    <row r="85" spans="1:12" ht="15" x14ac:dyDescent="0.25">
      <c r="A85" s="99"/>
      <c r="B85" s="99"/>
      <c r="C85" s="99"/>
      <c r="D85" s="99"/>
      <c r="E85" s="99"/>
      <c r="F85" s="99"/>
      <c r="G85" s="99"/>
      <c r="H85" s="99"/>
      <c r="I85" s="99"/>
      <c r="J85" s="99"/>
      <c r="K85" s="99"/>
      <c r="L85" s="99"/>
    </row>
  </sheetData>
  <autoFilter ref="B13:J13" xr:uid="{ED066296-94B3-4990-ACA7-2E67BDB08DF4}">
    <filterColumn colId="2" showButton="0"/>
  </autoFilter>
  <mergeCells count="50">
    <mergeCell ref="I56:J56"/>
    <mergeCell ref="A58:L58"/>
    <mergeCell ref="A59:L59"/>
    <mergeCell ref="A60:L75"/>
    <mergeCell ref="A76:L85"/>
    <mergeCell ref="A55:E55"/>
    <mergeCell ref="A39:A42"/>
    <mergeCell ref="B39:C39"/>
    <mergeCell ref="B40:C40"/>
    <mergeCell ref="A14:A38"/>
    <mergeCell ref="B37:C37"/>
    <mergeCell ref="B36:C36"/>
    <mergeCell ref="B41:C41"/>
    <mergeCell ref="B44:C44"/>
    <mergeCell ref="D27:E27"/>
    <mergeCell ref="D28:E28"/>
    <mergeCell ref="B30:C30"/>
    <mergeCell ref="B31:C31"/>
    <mergeCell ref="D26:E26"/>
    <mergeCell ref="D29:E29"/>
    <mergeCell ref="B32:C32"/>
    <mergeCell ref="D17:E17"/>
    <mergeCell ref="A43:A54"/>
    <mergeCell ref="B38:E38"/>
    <mergeCell ref="B42:E42"/>
    <mergeCell ref="B54:E54"/>
    <mergeCell ref="B33:C33"/>
    <mergeCell ref="B34:C34"/>
    <mergeCell ref="B35:C35"/>
    <mergeCell ref="D23:E23"/>
    <mergeCell ref="D25:E25"/>
    <mergeCell ref="D24:E24"/>
    <mergeCell ref="D10:G10"/>
    <mergeCell ref="K12:L12"/>
    <mergeCell ref="F12:G12"/>
    <mergeCell ref="H12:I12"/>
    <mergeCell ref="D18:E18"/>
    <mergeCell ref="D19:E19"/>
    <mergeCell ref="D20:E20"/>
    <mergeCell ref="D21:E21"/>
    <mergeCell ref="D22:E22"/>
    <mergeCell ref="D13:E13"/>
    <mergeCell ref="D14:E14"/>
    <mergeCell ref="D15:E15"/>
    <mergeCell ref="D16:E16"/>
    <mergeCell ref="B1:L1"/>
    <mergeCell ref="B2:L2"/>
    <mergeCell ref="B3:L3"/>
    <mergeCell ref="B4:L4"/>
    <mergeCell ref="D6:G9"/>
  </mergeCells>
  <dataValidations disablePrompts="1" count="1">
    <dataValidation allowBlank="1" showInputMessage="1" showErrorMessage="1" prompt="ENTIENDASE UN MES DE ATENCIÓN COMO MES LABORAL QUE REFIERE 30 DIAS" sqref="A8:A9" xr:uid="{7F36B89C-E2ED-435F-BC0C-DA0DC620AEBA}"/>
  </dataValidations>
  <printOptions horizontalCentered="1" verticalCentered="1"/>
  <pageMargins left="0" right="0" top="0" bottom="0" header="0" footer="0"/>
  <pageSetup scale="32" orientation="landscape" horizontalDpi="4294967295" verticalDpi="4294967295"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F64A3E-1733-493D-AA83-C6B3C022FBDF}">
  <sheetPr>
    <tabColor theme="5" tint="0.59999389629810485"/>
    <pageSetUpPr fitToPage="1"/>
  </sheetPr>
  <dimension ref="A1:S85"/>
  <sheetViews>
    <sheetView showGridLines="0" tabSelected="1" view="pageBreakPreview" topLeftCell="A60" zoomScale="68" zoomScaleNormal="50" zoomScaleSheetLayoutView="68" workbookViewId="0">
      <selection activeCell="B51" sqref="B51"/>
    </sheetView>
  </sheetViews>
  <sheetFormatPr baseColWidth="10" defaultColWidth="11.42578125" defaultRowHeight="15.75" x14ac:dyDescent="0.25"/>
  <cols>
    <col min="1" max="1" width="18.5703125" style="1" customWidth="1"/>
    <col min="2" max="2" width="57" style="1" customWidth="1"/>
    <col min="3" max="3" width="16.28515625" style="1" customWidth="1"/>
    <col min="4" max="4" width="17.5703125" style="19" customWidth="1"/>
    <col min="5" max="5" width="23.140625" style="19" customWidth="1"/>
    <col min="6" max="12" width="29" style="1" customWidth="1"/>
    <col min="13" max="14" width="28.42578125" style="1" hidden="1" customWidth="1"/>
    <col min="15" max="15" width="33.28515625" style="1" hidden="1" customWidth="1"/>
    <col min="16" max="16" width="13.42578125" style="7" hidden="1" customWidth="1"/>
    <col min="17" max="17" width="17.7109375" style="7" hidden="1" customWidth="1"/>
    <col min="18" max="18" width="23.85546875" style="7" customWidth="1"/>
    <col min="19" max="19" width="23.85546875" style="1" customWidth="1"/>
    <col min="20" max="223" width="11.42578125" style="1"/>
    <col min="224" max="225" width="9.7109375" style="1" customWidth="1"/>
    <col min="226" max="226" width="61" style="1" customWidth="1"/>
    <col min="227" max="227" width="18.7109375" style="1" customWidth="1"/>
    <col min="228" max="228" width="17.85546875" style="1" customWidth="1"/>
    <col min="229" max="232" width="57" style="1" customWidth="1"/>
    <col min="233" max="233" width="25.85546875" style="1" bestFit="1" customWidth="1"/>
    <col min="234" max="234" width="25.140625" style="1" customWidth="1"/>
    <col min="235" max="235" width="33.28515625" style="1" customWidth="1"/>
    <col min="236" max="236" width="24.140625" style="1" customWidth="1"/>
    <col min="237" max="237" width="27.42578125" style="1" customWidth="1"/>
    <col min="238" max="479" width="11.42578125" style="1"/>
    <col min="480" max="481" width="9.7109375" style="1" customWidth="1"/>
    <col min="482" max="482" width="61" style="1" customWidth="1"/>
    <col min="483" max="483" width="18.7109375" style="1" customWidth="1"/>
    <col min="484" max="484" width="17.85546875" style="1" customWidth="1"/>
    <col min="485" max="488" width="57" style="1" customWidth="1"/>
    <col min="489" max="489" width="25.85546875" style="1" bestFit="1" customWidth="1"/>
    <col min="490" max="490" width="25.140625" style="1" customWidth="1"/>
    <col min="491" max="491" width="33.28515625" style="1" customWidth="1"/>
    <col min="492" max="492" width="24.140625" style="1" customWidth="1"/>
    <col min="493" max="493" width="27.42578125" style="1" customWidth="1"/>
    <col min="494" max="735" width="11.42578125" style="1"/>
    <col min="736" max="737" width="9.7109375" style="1" customWidth="1"/>
    <col min="738" max="738" width="61" style="1" customWidth="1"/>
    <col min="739" max="739" width="18.7109375" style="1" customWidth="1"/>
    <col min="740" max="740" width="17.85546875" style="1" customWidth="1"/>
    <col min="741" max="744" width="57" style="1" customWidth="1"/>
    <col min="745" max="745" width="25.85546875" style="1" bestFit="1" customWidth="1"/>
    <col min="746" max="746" width="25.140625" style="1" customWidth="1"/>
    <col min="747" max="747" width="33.28515625" style="1" customWidth="1"/>
    <col min="748" max="748" width="24.140625" style="1" customWidth="1"/>
    <col min="749" max="749" width="27.42578125" style="1" customWidth="1"/>
    <col min="750" max="991" width="11.42578125" style="1"/>
    <col min="992" max="993" width="9.7109375" style="1" customWidth="1"/>
    <col min="994" max="994" width="61" style="1" customWidth="1"/>
    <col min="995" max="995" width="18.7109375" style="1" customWidth="1"/>
    <col min="996" max="996" width="17.85546875" style="1" customWidth="1"/>
    <col min="997" max="1000" width="57" style="1" customWidth="1"/>
    <col min="1001" max="1001" width="25.85546875" style="1" bestFit="1" customWidth="1"/>
    <col min="1002" max="1002" width="25.140625" style="1" customWidth="1"/>
    <col min="1003" max="1003" width="33.28515625" style="1" customWidth="1"/>
    <col min="1004" max="1004" width="24.140625" style="1" customWidth="1"/>
    <col min="1005" max="1005" width="27.42578125" style="1" customWidth="1"/>
    <col min="1006" max="1247" width="11.42578125" style="1"/>
    <col min="1248" max="1249" width="9.7109375" style="1" customWidth="1"/>
    <col min="1250" max="1250" width="61" style="1" customWidth="1"/>
    <col min="1251" max="1251" width="18.7109375" style="1" customWidth="1"/>
    <col min="1252" max="1252" width="17.85546875" style="1" customWidth="1"/>
    <col min="1253" max="1256" width="57" style="1" customWidth="1"/>
    <col min="1257" max="1257" width="25.85546875" style="1" bestFit="1" customWidth="1"/>
    <col min="1258" max="1258" width="25.140625" style="1" customWidth="1"/>
    <col min="1259" max="1259" width="33.28515625" style="1" customWidth="1"/>
    <col min="1260" max="1260" width="24.140625" style="1" customWidth="1"/>
    <col min="1261" max="1261" width="27.42578125" style="1" customWidth="1"/>
    <col min="1262" max="1503" width="11.42578125" style="1"/>
    <col min="1504" max="1505" width="9.7109375" style="1" customWidth="1"/>
    <col min="1506" max="1506" width="61" style="1" customWidth="1"/>
    <col min="1507" max="1507" width="18.7109375" style="1" customWidth="1"/>
    <col min="1508" max="1508" width="17.85546875" style="1" customWidth="1"/>
    <col min="1509" max="1512" width="57" style="1" customWidth="1"/>
    <col min="1513" max="1513" width="25.85546875" style="1" bestFit="1" customWidth="1"/>
    <col min="1514" max="1514" width="25.140625" style="1" customWidth="1"/>
    <col min="1515" max="1515" width="33.28515625" style="1" customWidth="1"/>
    <col min="1516" max="1516" width="24.140625" style="1" customWidth="1"/>
    <col min="1517" max="1517" width="27.42578125" style="1" customWidth="1"/>
    <col min="1518" max="1759" width="11.42578125" style="1"/>
    <col min="1760" max="1761" width="9.7109375" style="1" customWidth="1"/>
    <col min="1762" max="1762" width="61" style="1" customWidth="1"/>
    <col min="1763" max="1763" width="18.7109375" style="1" customWidth="1"/>
    <col min="1764" max="1764" width="17.85546875" style="1" customWidth="1"/>
    <col min="1765" max="1768" width="57" style="1" customWidth="1"/>
    <col min="1769" max="1769" width="25.85546875" style="1" bestFit="1" customWidth="1"/>
    <col min="1770" max="1770" width="25.140625" style="1" customWidth="1"/>
    <col min="1771" max="1771" width="33.28515625" style="1" customWidth="1"/>
    <col min="1772" max="1772" width="24.140625" style="1" customWidth="1"/>
    <col min="1773" max="1773" width="27.42578125" style="1" customWidth="1"/>
    <col min="1774" max="2015" width="11.42578125" style="1"/>
    <col min="2016" max="2017" width="9.7109375" style="1" customWidth="1"/>
    <col min="2018" max="2018" width="61" style="1" customWidth="1"/>
    <col min="2019" max="2019" width="18.7109375" style="1" customWidth="1"/>
    <col min="2020" max="2020" width="17.85546875" style="1" customWidth="1"/>
    <col min="2021" max="2024" width="57" style="1" customWidth="1"/>
    <col min="2025" max="2025" width="25.85546875" style="1" bestFit="1" customWidth="1"/>
    <col min="2026" max="2026" width="25.140625" style="1" customWidth="1"/>
    <col min="2027" max="2027" width="33.28515625" style="1" customWidth="1"/>
    <col min="2028" max="2028" width="24.140625" style="1" customWidth="1"/>
    <col min="2029" max="2029" width="27.42578125" style="1" customWidth="1"/>
    <col min="2030" max="2271" width="11.42578125" style="1"/>
    <col min="2272" max="2273" width="9.7109375" style="1" customWidth="1"/>
    <col min="2274" max="2274" width="61" style="1" customWidth="1"/>
    <col min="2275" max="2275" width="18.7109375" style="1" customWidth="1"/>
    <col min="2276" max="2276" width="17.85546875" style="1" customWidth="1"/>
    <col min="2277" max="2280" width="57" style="1" customWidth="1"/>
    <col min="2281" max="2281" width="25.85546875" style="1" bestFit="1" customWidth="1"/>
    <col min="2282" max="2282" width="25.140625" style="1" customWidth="1"/>
    <col min="2283" max="2283" width="33.28515625" style="1" customWidth="1"/>
    <col min="2284" max="2284" width="24.140625" style="1" customWidth="1"/>
    <col min="2285" max="2285" width="27.42578125" style="1" customWidth="1"/>
    <col min="2286" max="2527" width="11.42578125" style="1"/>
    <col min="2528" max="2529" width="9.7109375" style="1" customWidth="1"/>
    <col min="2530" max="2530" width="61" style="1" customWidth="1"/>
    <col min="2531" max="2531" width="18.7109375" style="1" customWidth="1"/>
    <col min="2532" max="2532" width="17.85546875" style="1" customWidth="1"/>
    <col min="2533" max="2536" width="57" style="1" customWidth="1"/>
    <col min="2537" max="2537" width="25.85546875" style="1" bestFit="1" customWidth="1"/>
    <col min="2538" max="2538" width="25.140625" style="1" customWidth="1"/>
    <col min="2539" max="2539" width="33.28515625" style="1" customWidth="1"/>
    <col min="2540" max="2540" width="24.140625" style="1" customWidth="1"/>
    <col min="2541" max="2541" width="27.42578125" style="1" customWidth="1"/>
    <col min="2542" max="2783" width="11.42578125" style="1"/>
    <col min="2784" max="2785" width="9.7109375" style="1" customWidth="1"/>
    <col min="2786" max="2786" width="61" style="1" customWidth="1"/>
    <col min="2787" max="2787" width="18.7109375" style="1" customWidth="1"/>
    <col min="2788" max="2788" width="17.85546875" style="1" customWidth="1"/>
    <col min="2789" max="2792" width="57" style="1" customWidth="1"/>
    <col min="2793" max="2793" width="25.85546875" style="1" bestFit="1" customWidth="1"/>
    <col min="2794" max="2794" width="25.140625" style="1" customWidth="1"/>
    <col min="2795" max="2795" width="33.28515625" style="1" customWidth="1"/>
    <col min="2796" max="2796" width="24.140625" style="1" customWidth="1"/>
    <col min="2797" max="2797" width="27.42578125" style="1" customWidth="1"/>
    <col min="2798" max="3039" width="11.42578125" style="1"/>
    <col min="3040" max="3041" width="9.7109375" style="1" customWidth="1"/>
    <col min="3042" max="3042" width="61" style="1" customWidth="1"/>
    <col min="3043" max="3043" width="18.7109375" style="1" customWidth="1"/>
    <col min="3044" max="3044" width="17.85546875" style="1" customWidth="1"/>
    <col min="3045" max="3048" width="57" style="1" customWidth="1"/>
    <col min="3049" max="3049" width="25.85546875" style="1" bestFit="1" customWidth="1"/>
    <col min="3050" max="3050" width="25.140625" style="1" customWidth="1"/>
    <col min="3051" max="3051" width="33.28515625" style="1" customWidth="1"/>
    <col min="3052" max="3052" width="24.140625" style="1" customWidth="1"/>
    <col min="3053" max="3053" width="27.42578125" style="1" customWidth="1"/>
    <col min="3054" max="3295" width="11.42578125" style="1"/>
    <col min="3296" max="3297" width="9.7109375" style="1" customWidth="1"/>
    <col min="3298" max="3298" width="61" style="1" customWidth="1"/>
    <col min="3299" max="3299" width="18.7109375" style="1" customWidth="1"/>
    <col min="3300" max="3300" width="17.85546875" style="1" customWidth="1"/>
    <col min="3301" max="3304" width="57" style="1" customWidth="1"/>
    <col min="3305" max="3305" width="25.85546875" style="1" bestFit="1" customWidth="1"/>
    <col min="3306" max="3306" width="25.140625" style="1" customWidth="1"/>
    <col min="3307" max="3307" width="33.28515625" style="1" customWidth="1"/>
    <col min="3308" max="3308" width="24.140625" style="1" customWidth="1"/>
    <col min="3309" max="3309" width="27.42578125" style="1" customWidth="1"/>
    <col min="3310" max="3551" width="11.42578125" style="1"/>
    <col min="3552" max="3553" width="9.7109375" style="1" customWidth="1"/>
    <col min="3554" max="3554" width="61" style="1" customWidth="1"/>
    <col min="3555" max="3555" width="18.7109375" style="1" customWidth="1"/>
    <col min="3556" max="3556" width="17.85546875" style="1" customWidth="1"/>
    <col min="3557" max="3560" width="57" style="1" customWidth="1"/>
    <col min="3561" max="3561" width="25.85546875" style="1" bestFit="1" customWidth="1"/>
    <col min="3562" max="3562" width="25.140625" style="1" customWidth="1"/>
    <col min="3563" max="3563" width="33.28515625" style="1" customWidth="1"/>
    <col min="3564" max="3564" width="24.140625" style="1" customWidth="1"/>
    <col min="3565" max="3565" width="27.42578125" style="1" customWidth="1"/>
    <col min="3566" max="3807" width="11.42578125" style="1"/>
    <col min="3808" max="3809" width="9.7109375" style="1" customWidth="1"/>
    <col min="3810" max="3810" width="61" style="1" customWidth="1"/>
    <col min="3811" max="3811" width="18.7109375" style="1" customWidth="1"/>
    <col min="3812" max="3812" width="17.85546875" style="1" customWidth="1"/>
    <col min="3813" max="3816" width="57" style="1" customWidth="1"/>
    <col min="3817" max="3817" width="25.85546875" style="1" bestFit="1" customWidth="1"/>
    <col min="3818" max="3818" width="25.140625" style="1" customWidth="1"/>
    <col min="3819" max="3819" width="33.28515625" style="1" customWidth="1"/>
    <col min="3820" max="3820" width="24.140625" style="1" customWidth="1"/>
    <col min="3821" max="3821" width="27.42578125" style="1" customWidth="1"/>
    <col min="3822" max="4063" width="11.42578125" style="1"/>
    <col min="4064" max="4065" width="9.7109375" style="1" customWidth="1"/>
    <col min="4066" max="4066" width="61" style="1" customWidth="1"/>
    <col min="4067" max="4067" width="18.7109375" style="1" customWidth="1"/>
    <col min="4068" max="4068" width="17.85546875" style="1" customWidth="1"/>
    <col min="4069" max="4072" width="57" style="1" customWidth="1"/>
    <col min="4073" max="4073" width="25.85546875" style="1" bestFit="1" customWidth="1"/>
    <col min="4074" max="4074" width="25.140625" style="1" customWidth="1"/>
    <col min="4075" max="4075" width="33.28515625" style="1" customWidth="1"/>
    <col min="4076" max="4076" width="24.140625" style="1" customWidth="1"/>
    <col min="4077" max="4077" width="27.42578125" style="1" customWidth="1"/>
    <col min="4078" max="4319" width="11.42578125" style="1"/>
    <col min="4320" max="4321" width="9.7109375" style="1" customWidth="1"/>
    <col min="4322" max="4322" width="61" style="1" customWidth="1"/>
    <col min="4323" max="4323" width="18.7109375" style="1" customWidth="1"/>
    <col min="4324" max="4324" width="17.85546875" style="1" customWidth="1"/>
    <col min="4325" max="4328" width="57" style="1" customWidth="1"/>
    <col min="4329" max="4329" width="25.85546875" style="1" bestFit="1" customWidth="1"/>
    <col min="4330" max="4330" width="25.140625" style="1" customWidth="1"/>
    <col min="4331" max="4331" width="33.28515625" style="1" customWidth="1"/>
    <col min="4332" max="4332" width="24.140625" style="1" customWidth="1"/>
    <col min="4333" max="4333" width="27.42578125" style="1" customWidth="1"/>
    <col min="4334" max="4575" width="11.42578125" style="1"/>
    <col min="4576" max="4577" width="9.7109375" style="1" customWidth="1"/>
    <col min="4578" max="4578" width="61" style="1" customWidth="1"/>
    <col min="4579" max="4579" width="18.7109375" style="1" customWidth="1"/>
    <col min="4580" max="4580" width="17.85546875" style="1" customWidth="1"/>
    <col min="4581" max="4584" width="57" style="1" customWidth="1"/>
    <col min="4585" max="4585" width="25.85546875" style="1" bestFit="1" customWidth="1"/>
    <col min="4586" max="4586" width="25.140625" style="1" customWidth="1"/>
    <col min="4587" max="4587" width="33.28515625" style="1" customWidth="1"/>
    <col min="4588" max="4588" width="24.140625" style="1" customWidth="1"/>
    <col min="4589" max="4589" width="27.42578125" style="1" customWidth="1"/>
    <col min="4590" max="4831" width="11.42578125" style="1"/>
    <col min="4832" max="4833" width="9.7109375" style="1" customWidth="1"/>
    <col min="4834" max="4834" width="61" style="1" customWidth="1"/>
    <col min="4835" max="4835" width="18.7109375" style="1" customWidth="1"/>
    <col min="4836" max="4836" width="17.85546875" style="1" customWidth="1"/>
    <col min="4837" max="4840" width="57" style="1" customWidth="1"/>
    <col min="4841" max="4841" width="25.85546875" style="1" bestFit="1" customWidth="1"/>
    <col min="4842" max="4842" width="25.140625" style="1" customWidth="1"/>
    <col min="4843" max="4843" width="33.28515625" style="1" customWidth="1"/>
    <col min="4844" max="4844" width="24.140625" style="1" customWidth="1"/>
    <col min="4845" max="4845" width="27.42578125" style="1" customWidth="1"/>
    <col min="4846" max="5087" width="11.42578125" style="1"/>
    <col min="5088" max="5089" width="9.7109375" style="1" customWidth="1"/>
    <col min="5090" max="5090" width="61" style="1" customWidth="1"/>
    <col min="5091" max="5091" width="18.7109375" style="1" customWidth="1"/>
    <col min="5092" max="5092" width="17.85546875" style="1" customWidth="1"/>
    <col min="5093" max="5096" width="57" style="1" customWidth="1"/>
    <col min="5097" max="5097" width="25.85546875" style="1" bestFit="1" customWidth="1"/>
    <col min="5098" max="5098" width="25.140625" style="1" customWidth="1"/>
    <col min="5099" max="5099" width="33.28515625" style="1" customWidth="1"/>
    <col min="5100" max="5100" width="24.140625" style="1" customWidth="1"/>
    <col min="5101" max="5101" width="27.42578125" style="1" customWidth="1"/>
    <col min="5102" max="5343" width="11.42578125" style="1"/>
    <col min="5344" max="5345" width="9.7109375" style="1" customWidth="1"/>
    <col min="5346" max="5346" width="61" style="1" customWidth="1"/>
    <col min="5347" max="5347" width="18.7109375" style="1" customWidth="1"/>
    <col min="5348" max="5348" width="17.85546875" style="1" customWidth="1"/>
    <col min="5349" max="5352" width="57" style="1" customWidth="1"/>
    <col min="5353" max="5353" width="25.85546875" style="1" bestFit="1" customWidth="1"/>
    <col min="5354" max="5354" width="25.140625" style="1" customWidth="1"/>
    <col min="5355" max="5355" width="33.28515625" style="1" customWidth="1"/>
    <col min="5356" max="5356" width="24.140625" style="1" customWidth="1"/>
    <col min="5357" max="5357" width="27.42578125" style="1" customWidth="1"/>
    <col min="5358" max="5599" width="11.42578125" style="1"/>
    <col min="5600" max="5601" width="9.7109375" style="1" customWidth="1"/>
    <col min="5602" max="5602" width="61" style="1" customWidth="1"/>
    <col min="5603" max="5603" width="18.7109375" style="1" customWidth="1"/>
    <col min="5604" max="5604" width="17.85546875" style="1" customWidth="1"/>
    <col min="5605" max="5608" width="57" style="1" customWidth="1"/>
    <col min="5609" max="5609" width="25.85546875" style="1" bestFit="1" customWidth="1"/>
    <col min="5610" max="5610" width="25.140625" style="1" customWidth="1"/>
    <col min="5611" max="5611" width="33.28515625" style="1" customWidth="1"/>
    <col min="5612" max="5612" width="24.140625" style="1" customWidth="1"/>
    <col min="5613" max="5613" width="27.42578125" style="1" customWidth="1"/>
    <col min="5614" max="5855" width="11.42578125" style="1"/>
    <col min="5856" max="5857" width="9.7109375" style="1" customWidth="1"/>
    <col min="5858" max="5858" width="61" style="1" customWidth="1"/>
    <col min="5859" max="5859" width="18.7109375" style="1" customWidth="1"/>
    <col min="5860" max="5860" width="17.85546875" style="1" customWidth="1"/>
    <col min="5861" max="5864" width="57" style="1" customWidth="1"/>
    <col min="5865" max="5865" width="25.85546875" style="1" bestFit="1" customWidth="1"/>
    <col min="5866" max="5866" width="25.140625" style="1" customWidth="1"/>
    <col min="5867" max="5867" width="33.28515625" style="1" customWidth="1"/>
    <col min="5868" max="5868" width="24.140625" style="1" customWidth="1"/>
    <col min="5869" max="5869" width="27.42578125" style="1" customWidth="1"/>
    <col min="5870" max="6111" width="11.42578125" style="1"/>
    <col min="6112" max="6113" width="9.7109375" style="1" customWidth="1"/>
    <col min="6114" max="6114" width="61" style="1" customWidth="1"/>
    <col min="6115" max="6115" width="18.7109375" style="1" customWidth="1"/>
    <col min="6116" max="6116" width="17.85546875" style="1" customWidth="1"/>
    <col min="6117" max="6120" width="57" style="1" customWidth="1"/>
    <col min="6121" max="6121" width="25.85546875" style="1" bestFit="1" customWidth="1"/>
    <col min="6122" max="6122" width="25.140625" style="1" customWidth="1"/>
    <col min="6123" max="6123" width="33.28515625" style="1" customWidth="1"/>
    <col min="6124" max="6124" width="24.140625" style="1" customWidth="1"/>
    <col min="6125" max="6125" width="27.42578125" style="1" customWidth="1"/>
    <col min="6126" max="6367" width="11.42578125" style="1"/>
    <col min="6368" max="6369" width="9.7109375" style="1" customWidth="1"/>
    <col min="6370" max="6370" width="61" style="1" customWidth="1"/>
    <col min="6371" max="6371" width="18.7109375" style="1" customWidth="1"/>
    <col min="6372" max="6372" width="17.85546875" style="1" customWidth="1"/>
    <col min="6373" max="6376" width="57" style="1" customWidth="1"/>
    <col min="6377" max="6377" width="25.85546875" style="1" bestFit="1" customWidth="1"/>
    <col min="6378" max="6378" width="25.140625" style="1" customWidth="1"/>
    <col min="6379" max="6379" width="33.28515625" style="1" customWidth="1"/>
    <col min="6380" max="6380" width="24.140625" style="1" customWidth="1"/>
    <col min="6381" max="6381" width="27.42578125" style="1" customWidth="1"/>
    <col min="6382" max="6623" width="11.42578125" style="1"/>
    <col min="6624" max="6625" width="9.7109375" style="1" customWidth="1"/>
    <col min="6626" max="6626" width="61" style="1" customWidth="1"/>
    <col min="6627" max="6627" width="18.7109375" style="1" customWidth="1"/>
    <col min="6628" max="6628" width="17.85546875" style="1" customWidth="1"/>
    <col min="6629" max="6632" width="57" style="1" customWidth="1"/>
    <col min="6633" max="6633" width="25.85546875" style="1" bestFit="1" customWidth="1"/>
    <col min="6634" max="6634" width="25.140625" style="1" customWidth="1"/>
    <col min="6635" max="6635" width="33.28515625" style="1" customWidth="1"/>
    <col min="6636" max="6636" width="24.140625" style="1" customWidth="1"/>
    <col min="6637" max="6637" width="27.42578125" style="1" customWidth="1"/>
    <col min="6638" max="6879" width="11.42578125" style="1"/>
    <col min="6880" max="6881" width="9.7109375" style="1" customWidth="1"/>
    <col min="6882" max="6882" width="61" style="1" customWidth="1"/>
    <col min="6883" max="6883" width="18.7109375" style="1" customWidth="1"/>
    <col min="6884" max="6884" width="17.85546875" style="1" customWidth="1"/>
    <col min="6885" max="6888" width="57" style="1" customWidth="1"/>
    <col min="6889" max="6889" width="25.85546875" style="1" bestFit="1" customWidth="1"/>
    <col min="6890" max="6890" width="25.140625" style="1" customWidth="1"/>
    <col min="6891" max="6891" width="33.28515625" style="1" customWidth="1"/>
    <col min="6892" max="6892" width="24.140625" style="1" customWidth="1"/>
    <col min="6893" max="6893" width="27.42578125" style="1" customWidth="1"/>
    <col min="6894" max="7135" width="11.42578125" style="1"/>
    <col min="7136" max="7137" width="9.7109375" style="1" customWidth="1"/>
    <col min="7138" max="7138" width="61" style="1" customWidth="1"/>
    <col min="7139" max="7139" width="18.7109375" style="1" customWidth="1"/>
    <col min="7140" max="7140" width="17.85546875" style="1" customWidth="1"/>
    <col min="7141" max="7144" width="57" style="1" customWidth="1"/>
    <col min="7145" max="7145" width="25.85546875" style="1" bestFit="1" customWidth="1"/>
    <col min="7146" max="7146" width="25.140625" style="1" customWidth="1"/>
    <col min="7147" max="7147" width="33.28515625" style="1" customWidth="1"/>
    <col min="7148" max="7148" width="24.140625" style="1" customWidth="1"/>
    <col min="7149" max="7149" width="27.42578125" style="1" customWidth="1"/>
    <col min="7150" max="7391" width="11.42578125" style="1"/>
    <col min="7392" max="7393" width="9.7109375" style="1" customWidth="1"/>
    <col min="7394" max="7394" width="61" style="1" customWidth="1"/>
    <col min="7395" max="7395" width="18.7109375" style="1" customWidth="1"/>
    <col min="7396" max="7396" width="17.85546875" style="1" customWidth="1"/>
    <col min="7397" max="7400" width="57" style="1" customWidth="1"/>
    <col min="7401" max="7401" width="25.85546875" style="1" bestFit="1" customWidth="1"/>
    <col min="7402" max="7402" width="25.140625" style="1" customWidth="1"/>
    <col min="7403" max="7403" width="33.28515625" style="1" customWidth="1"/>
    <col min="7404" max="7404" width="24.140625" style="1" customWidth="1"/>
    <col min="7405" max="7405" width="27.42578125" style="1" customWidth="1"/>
    <col min="7406" max="7647" width="11.42578125" style="1"/>
    <col min="7648" max="7649" width="9.7109375" style="1" customWidth="1"/>
    <col min="7650" max="7650" width="61" style="1" customWidth="1"/>
    <col min="7651" max="7651" width="18.7109375" style="1" customWidth="1"/>
    <col min="7652" max="7652" width="17.85546875" style="1" customWidth="1"/>
    <col min="7653" max="7656" width="57" style="1" customWidth="1"/>
    <col min="7657" max="7657" width="25.85546875" style="1" bestFit="1" customWidth="1"/>
    <col min="7658" max="7658" width="25.140625" style="1" customWidth="1"/>
    <col min="7659" max="7659" width="33.28515625" style="1" customWidth="1"/>
    <col min="7660" max="7660" width="24.140625" style="1" customWidth="1"/>
    <col min="7661" max="7661" width="27.42578125" style="1" customWidth="1"/>
    <col min="7662" max="7903" width="11.42578125" style="1"/>
    <col min="7904" max="7905" width="9.7109375" style="1" customWidth="1"/>
    <col min="7906" max="7906" width="61" style="1" customWidth="1"/>
    <col min="7907" max="7907" width="18.7109375" style="1" customWidth="1"/>
    <col min="7908" max="7908" width="17.85546875" style="1" customWidth="1"/>
    <col min="7909" max="7912" width="57" style="1" customWidth="1"/>
    <col min="7913" max="7913" width="25.85546875" style="1" bestFit="1" customWidth="1"/>
    <col min="7914" max="7914" width="25.140625" style="1" customWidth="1"/>
    <col min="7915" max="7915" width="33.28515625" style="1" customWidth="1"/>
    <col min="7916" max="7916" width="24.140625" style="1" customWidth="1"/>
    <col min="7917" max="7917" width="27.42578125" style="1" customWidth="1"/>
    <col min="7918" max="8159" width="11.42578125" style="1"/>
    <col min="8160" max="8161" width="9.7109375" style="1" customWidth="1"/>
    <col min="8162" max="8162" width="61" style="1" customWidth="1"/>
    <col min="8163" max="8163" width="18.7109375" style="1" customWidth="1"/>
    <col min="8164" max="8164" width="17.85546875" style="1" customWidth="1"/>
    <col min="8165" max="8168" width="57" style="1" customWidth="1"/>
    <col min="8169" max="8169" width="25.85546875" style="1" bestFit="1" customWidth="1"/>
    <col min="8170" max="8170" width="25.140625" style="1" customWidth="1"/>
    <col min="8171" max="8171" width="33.28515625" style="1" customWidth="1"/>
    <col min="8172" max="8172" width="24.140625" style="1" customWidth="1"/>
    <col min="8173" max="8173" width="27.42578125" style="1" customWidth="1"/>
    <col min="8174" max="8415" width="11.42578125" style="1"/>
    <col min="8416" max="8417" width="9.7109375" style="1" customWidth="1"/>
    <col min="8418" max="8418" width="61" style="1" customWidth="1"/>
    <col min="8419" max="8419" width="18.7109375" style="1" customWidth="1"/>
    <col min="8420" max="8420" width="17.85546875" style="1" customWidth="1"/>
    <col min="8421" max="8424" width="57" style="1" customWidth="1"/>
    <col min="8425" max="8425" width="25.85546875" style="1" bestFit="1" customWidth="1"/>
    <col min="8426" max="8426" width="25.140625" style="1" customWidth="1"/>
    <col min="8427" max="8427" width="33.28515625" style="1" customWidth="1"/>
    <col min="8428" max="8428" width="24.140625" style="1" customWidth="1"/>
    <col min="8429" max="8429" width="27.42578125" style="1" customWidth="1"/>
    <col min="8430" max="8671" width="11.42578125" style="1"/>
    <col min="8672" max="8673" width="9.7109375" style="1" customWidth="1"/>
    <col min="8674" max="8674" width="61" style="1" customWidth="1"/>
    <col min="8675" max="8675" width="18.7109375" style="1" customWidth="1"/>
    <col min="8676" max="8676" width="17.85546875" style="1" customWidth="1"/>
    <col min="8677" max="8680" width="57" style="1" customWidth="1"/>
    <col min="8681" max="8681" width="25.85546875" style="1" bestFit="1" customWidth="1"/>
    <col min="8682" max="8682" width="25.140625" style="1" customWidth="1"/>
    <col min="8683" max="8683" width="33.28515625" style="1" customWidth="1"/>
    <col min="8684" max="8684" width="24.140625" style="1" customWidth="1"/>
    <col min="8685" max="8685" width="27.42578125" style="1" customWidth="1"/>
    <col min="8686" max="8927" width="11.42578125" style="1"/>
    <col min="8928" max="8929" width="9.7109375" style="1" customWidth="1"/>
    <col min="8930" max="8930" width="61" style="1" customWidth="1"/>
    <col min="8931" max="8931" width="18.7109375" style="1" customWidth="1"/>
    <col min="8932" max="8932" width="17.85546875" style="1" customWidth="1"/>
    <col min="8933" max="8936" width="57" style="1" customWidth="1"/>
    <col min="8937" max="8937" width="25.85546875" style="1" bestFit="1" customWidth="1"/>
    <col min="8938" max="8938" width="25.140625" style="1" customWidth="1"/>
    <col min="8939" max="8939" width="33.28515625" style="1" customWidth="1"/>
    <col min="8940" max="8940" width="24.140625" style="1" customWidth="1"/>
    <col min="8941" max="8941" width="27.42578125" style="1" customWidth="1"/>
    <col min="8942" max="9183" width="11.42578125" style="1"/>
    <col min="9184" max="9185" width="9.7109375" style="1" customWidth="1"/>
    <col min="9186" max="9186" width="61" style="1" customWidth="1"/>
    <col min="9187" max="9187" width="18.7109375" style="1" customWidth="1"/>
    <col min="9188" max="9188" width="17.85546875" style="1" customWidth="1"/>
    <col min="9189" max="9192" width="57" style="1" customWidth="1"/>
    <col min="9193" max="9193" width="25.85546875" style="1" bestFit="1" customWidth="1"/>
    <col min="9194" max="9194" width="25.140625" style="1" customWidth="1"/>
    <col min="9195" max="9195" width="33.28515625" style="1" customWidth="1"/>
    <col min="9196" max="9196" width="24.140625" style="1" customWidth="1"/>
    <col min="9197" max="9197" width="27.42578125" style="1" customWidth="1"/>
    <col min="9198" max="9439" width="11.42578125" style="1"/>
    <col min="9440" max="9441" width="9.7109375" style="1" customWidth="1"/>
    <col min="9442" max="9442" width="61" style="1" customWidth="1"/>
    <col min="9443" max="9443" width="18.7109375" style="1" customWidth="1"/>
    <col min="9444" max="9444" width="17.85546875" style="1" customWidth="1"/>
    <col min="9445" max="9448" width="57" style="1" customWidth="1"/>
    <col min="9449" max="9449" width="25.85546875" style="1" bestFit="1" customWidth="1"/>
    <col min="9450" max="9450" width="25.140625" style="1" customWidth="1"/>
    <col min="9451" max="9451" width="33.28515625" style="1" customWidth="1"/>
    <col min="9452" max="9452" width="24.140625" style="1" customWidth="1"/>
    <col min="9453" max="9453" width="27.42578125" style="1" customWidth="1"/>
    <col min="9454" max="9695" width="11.42578125" style="1"/>
    <col min="9696" max="9697" width="9.7109375" style="1" customWidth="1"/>
    <col min="9698" max="9698" width="61" style="1" customWidth="1"/>
    <col min="9699" max="9699" width="18.7109375" style="1" customWidth="1"/>
    <col min="9700" max="9700" width="17.85546875" style="1" customWidth="1"/>
    <col min="9701" max="9704" width="57" style="1" customWidth="1"/>
    <col min="9705" max="9705" width="25.85546875" style="1" bestFit="1" customWidth="1"/>
    <col min="9706" max="9706" width="25.140625" style="1" customWidth="1"/>
    <col min="9707" max="9707" width="33.28515625" style="1" customWidth="1"/>
    <col min="9708" max="9708" width="24.140625" style="1" customWidth="1"/>
    <col min="9709" max="9709" width="27.42578125" style="1" customWidth="1"/>
    <col min="9710" max="9951" width="11.42578125" style="1"/>
    <col min="9952" max="9953" width="9.7109375" style="1" customWidth="1"/>
    <col min="9954" max="9954" width="61" style="1" customWidth="1"/>
    <col min="9955" max="9955" width="18.7109375" style="1" customWidth="1"/>
    <col min="9956" max="9956" width="17.85546875" style="1" customWidth="1"/>
    <col min="9957" max="9960" width="57" style="1" customWidth="1"/>
    <col min="9961" max="9961" width="25.85546875" style="1" bestFit="1" customWidth="1"/>
    <col min="9962" max="9962" width="25.140625" style="1" customWidth="1"/>
    <col min="9963" max="9963" width="33.28515625" style="1" customWidth="1"/>
    <col min="9964" max="9964" width="24.140625" style="1" customWidth="1"/>
    <col min="9965" max="9965" width="27.42578125" style="1" customWidth="1"/>
    <col min="9966" max="10207" width="11.42578125" style="1"/>
    <col min="10208" max="10209" width="9.7109375" style="1" customWidth="1"/>
    <col min="10210" max="10210" width="61" style="1" customWidth="1"/>
    <col min="10211" max="10211" width="18.7109375" style="1" customWidth="1"/>
    <col min="10212" max="10212" width="17.85546875" style="1" customWidth="1"/>
    <col min="10213" max="10216" width="57" style="1" customWidth="1"/>
    <col min="10217" max="10217" width="25.85546875" style="1" bestFit="1" customWidth="1"/>
    <col min="10218" max="10218" width="25.140625" style="1" customWidth="1"/>
    <col min="10219" max="10219" width="33.28515625" style="1" customWidth="1"/>
    <col min="10220" max="10220" width="24.140625" style="1" customWidth="1"/>
    <col min="10221" max="10221" width="27.42578125" style="1" customWidth="1"/>
    <col min="10222" max="10463" width="11.42578125" style="1"/>
    <col min="10464" max="10465" width="9.7109375" style="1" customWidth="1"/>
    <col min="10466" max="10466" width="61" style="1" customWidth="1"/>
    <col min="10467" max="10467" width="18.7109375" style="1" customWidth="1"/>
    <col min="10468" max="10468" width="17.85546875" style="1" customWidth="1"/>
    <col min="10469" max="10472" width="57" style="1" customWidth="1"/>
    <col min="10473" max="10473" width="25.85546875" style="1" bestFit="1" customWidth="1"/>
    <col min="10474" max="10474" width="25.140625" style="1" customWidth="1"/>
    <col min="10475" max="10475" width="33.28515625" style="1" customWidth="1"/>
    <col min="10476" max="10476" width="24.140625" style="1" customWidth="1"/>
    <col min="10477" max="10477" width="27.42578125" style="1" customWidth="1"/>
    <col min="10478" max="10719" width="11.42578125" style="1"/>
    <col min="10720" max="10721" width="9.7109375" style="1" customWidth="1"/>
    <col min="10722" max="10722" width="61" style="1" customWidth="1"/>
    <col min="10723" max="10723" width="18.7109375" style="1" customWidth="1"/>
    <col min="10724" max="10724" width="17.85546875" style="1" customWidth="1"/>
    <col min="10725" max="10728" width="57" style="1" customWidth="1"/>
    <col min="10729" max="10729" width="25.85546875" style="1" bestFit="1" customWidth="1"/>
    <col min="10730" max="10730" width="25.140625" style="1" customWidth="1"/>
    <col min="10731" max="10731" width="33.28515625" style="1" customWidth="1"/>
    <col min="10732" max="10732" width="24.140625" style="1" customWidth="1"/>
    <col min="10733" max="10733" width="27.42578125" style="1" customWidth="1"/>
    <col min="10734" max="10975" width="11.42578125" style="1"/>
    <col min="10976" max="10977" width="9.7109375" style="1" customWidth="1"/>
    <col min="10978" max="10978" width="61" style="1" customWidth="1"/>
    <col min="10979" max="10979" width="18.7109375" style="1" customWidth="1"/>
    <col min="10980" max="10980" width="17.85546875" style="1" customWidth="1"/>
    <col min="10981" max="10984" width="57" style="1" customWidth="1"/>
    <col min="10985" max="10985" width="25.85546875" style="1" bestFit="1" customWidth="1"/>
    <col min="10986" max="10986" width="25.140625" style="1" customWidth="1"/>
    <col min="10987" max="10987" width="33.28515625" style="1" customWidth="1"/>
    <col min="10988" max="10988" width="24.140625" style="1" customWidth="1"/>
    <col min="10989" max="10989" width="27.42578125" style="1" customWidth="1"/>
    <col min="10990" max="11231" width="11.42578125" style="1"/>
    <col min="11232" max="11233" width="9.7109375" style="1" customWidth="1"/>
    <col min="11234" max="11234" width="61" style="1" customWidth="1"/>
    <col min="11235" max="11235" width="18.7109375" style="1" customWidth="1"/>
    <col min="11236" max="11236" width="17.85546875" style="1" customWidth="1"/>
    <col min="11237" max="11240" width="57" style="1" customWidth="1"/>
    <col min="11241" max="11241" width="25.85546875" style="1" bestFit="1" customWidth="1"/>
    <col min="11242" max="11242" width="25.140625" style="1" customWidth="1"/>
    <col min="11243" max="11243" width="33.28515625" style="1" customWidth="1"/>
    <col min="11244" max="11244" width="24.140625" style="1" customWidth="1"/>
    <col min="11245" max="11245" width="27.42578125" style="1" customWidth="1"/>
    <col min="11246" max="11487" width="11.42578125" style="1"/>
    <col min="11488" max="11489" width="9.7109375" style="1" customWidth="1"/>
    <col min="11490" max="11490" width="61" style="1" customWidth="1"/>
    <col min="11491" max="11491" width="18.7109375" style="1" customWidth="1"/>
    <col min="11492" max="11492" width="17.85546875" style="1" customWidth="1"/>
    <col min="11493" max="11496" width="57" style="1" customWidth="1"/>
    <col min="11497" max="11497" width="25.85546875" style="1" bestFit="1" customWidth="1"/>
    <col min="11498" max="11498" width="25.140625" style="1" customWidth="1"/>
    <col min="11499" max="11499" width="33.28515625" style="1" customWidth="1"/>
    <col min="11500" max="11500" width="24.140625" style="1" customWidth="1"/>
    <col min="11501" max="11501" width="27.42578125" style="1" customWidth="1"/>
    <col min="11502" max="11743" width="11.42578125" style="1"/>
    <col min="11744" max="11745" width="9.7109375" style="1" customWidth="1"/>
    <col min="11746" max="11746" width="61" style="1" customWidth="1"/>
    <col min="11747" max="11747" width="18.7109375" style="1" customWidth="1"/>
    <col min="11748" max="11748" width="17.85546875" style="1" customWidth="1"/>
    <col min="11749" max="11752" width="57" style="1" customWidth="1"/>
    <col min="11753" max="11753" width="25.85546875" style="1" bestFit="1" customWidth="1"/>
    <col min="11754" max="11754" width="25.140625" style="1" customWidth="1"/>
    <col min="11755" max="11755" width="33.28515625" style="1" customWidth="1"/>
    <col min="11756" max="11756" width="24.140625" style="1" customWidth="1"/>
    <col min="11757" max="11757" width="27.42578125" style="1" customWidth="1"/>
    <col min="11758" max="11999" width="11.42578125" style="1"/>
    <col min="12000" max="12001" width="9.7109375" style="1" customWidth="1"/>
    <col min="12002" max="12002" width="61" style="1" customWidth="1"/>
    <col min="12003" max="12003" width="18.7109375" style="1" customWidth="1"/>
    <col min="12004" max="12004" width="17.85546875" style="1" customWidth="1"/>
    <col min="12005" max="12008" width="57" style="1" customWidth="1"/>
    <col min="12009" max="12009" width="25.85546875" style="1" bestFit="1" customWidth="1"/>
    <col min="12010" max="12010" width="25.140625" style="1" customWidth="1"/>
    <col min="12011" max="12011" width="33.28515625" style="1" customWidth="1"/>
    <col min="12012" max="12012" width="24.140625" style="1" customWidth="1"/>
    <col min="12013" max="12013" width="27.42578125" style="1" customWidth="1"/>
    <col min="12014" max="12255" width="11.42578125" style="1"/>
    <col min="12256" max="12257" width="9.7109375" style="1" customWidth="1"/>
    <col min="12258" max="12258" width="61" style="1" customWidth="1"/>
    <col min="12259" max="12259" width="18.7109375" style="1" customWidth="1"/>
    <col min="12260" max="12260" width="17.85546875" style="1" customWidth="1"/>
    <col min="12261" max="12264" width="57" style="1" customWidth="1"/>
    <col min="12265" max="12265" width="25.85546875" style="1" bestFit="1" customWidth="1"/>
    <col min="12266" max="12266" width="25.140625" style="1" customWidth="1"/>
    <col min="12267" max="12267" width="33.28515625" style="1" customWidth="1"/>
    <col min="12268" max="12268" width="24.140625" style="1" customWidth="1"/>
    <col min="12269" max="12269" width="27.42578125" style="1" customWidth="1"/>
    <col min="12270" max="12511" width="11.42578125" style="1"/>
    <col min="12512" max="12513" width="9.7109375" style="1" customWidth="1"/>
    <col min="12514" max="12514" width="61" style="1" customWidth="1"/>
    <col min="12515" max="12515" width="18.7109375" style="1" customWidth="1"/>
    <col min="12516" max="12516" width="17.85546875" style="1" customWidth="1"/>
    <col min="12517" max="12520" width="57" style="1" customWidth="1"/>
    <col min="12521" max="12521" width="25.85546875" style="1" bestFit="1" customWidth="1"/>
    <col min="12522" max="12522" width="25.140625" style="1" customWidth="1"/>
    <col min="12523" max="12523" width="33.28515625" style="1" customWidth="1"/>
    <col min="12524" max="12524" width="24.140625" style="1" customWidth="1"/>
    <col min="12525" max="12525" width="27.42578125" style="1" customWidth="1"/>
    <col min="12526" max="12767" width="11.42578125" style="1"/>
    <col min="12768" max="12769" width="9.7109375" style="1" customWidth="1"/>
    <col min="12770" max="12770" width="61" style="1" customWidth="1"/>
    <col min="12771" max="12771" width="18.7109375" style="1" customWidth="1"/>
    <col min="12772" max="12772" width="17.85546875" style="1" customWidth="1"/>
    <col min="12773" max="12776" width="57" style="1" customWidth="1"/>
    <col min="12777" max="12777" width="25.85546875" style="1" bestFit="1" customWidth="1"/>
    <col min="12778" max="12778" width="25.140625" style="1" customWidth="1"/>
    <col min="12779" max="12779" width="33.28515625" style="1" customWidth="1"/>
    <col min="12780" max="12780" width="24.140625" style="1" customWidth="1"/>
    <col min="12781" max="12781" width="27.42578125" style="1" customWidth="1"/>
    <col min="12782" max="13023" width="11.42578125" style="1"/>
    <col min="13024" max="13025" width="9.7109375" style="1" customWidth="1"/>
    <col min="13026" max="13026" width="61" style="1" customWidth="1"/>
    <col min="13027" max="13027" width="18.7109375" style="1" customWidth="1"/>
    <col min="13028" max="13028" width="17.85546875" style="1" customWidth="1"/>
    <col min="13029" max="13032" width="57" style="1" customWidth="1"/>
    <col min="13033" max="13033" width="25.85546875" style="1" bestFit="1" customWidth="1"/>
    <col min="13034" max="13034" width="25.140625" style="1" customWidth="1"/>
    <col min="13035" max="13035" width="33.28515625" style="1" customWidth="1"/>
    <col min="13036" max="13036" width="24.140625" style="1" customWidth="1"/>
    <col min="13037" max="13037" width="27.42578125" style="1" customWidth="1"/>
    <col min="13038" max="13279" width="11.42578125" style="1"/>
    <col min="13280" max="13281" width="9.7109375" style="1" customWidth="1"/>
    <col min="13282" max="13282" width="61" style="1" customWidth="1"/>
    <col min="13283" max="13283" width="18.7109375" style="1" customWidth="1"/>
    <col min="13284" max="13284" width="17.85546875" style="1" customWidth="1"/>
    <col min="13285" max="13288" width="57" style="1" customWidth="1"/>
    <col min="13289" max="13289" width="25.85546875" style="1" bestFit="1" customWidth="1"/>
    <col min="13290" max="13290" width="25.140625" style="1" customWidth="1"/>
    <col min="13291" max="13291" width="33.28515625" style="1" customWidth="1"/>
    <col min="13292" max="13292" width="24.140625" style="1" customWidth="1"/>
    <col min="13293" max="13293" width="27.42578125" style="1" customWidth="1"/>
    <col min="13294" max="13535" width="11.42578125" style="1"/>
    <col min="13536" max="13537" width="9.7109375" style="1" customWidth="1"/>
    <col min="13538" max="13538" width="61" style="1" customWidth="1"/>
    <col min="13539" max="13539" width="18.7109375" style="1" customWidth="1"/>
    <col min="13540" max="13540" width="17.85546875" style="1" customWidth="1"/>
    <col min="13541" max="13544" width="57" style="1" customWidth="1"/>
    <col min="13545" max="13545" width="25.85546875" style="1" bestFit="1" customWidth="1"/>
    <col min="13546" max="13546" width="25.140625" style="1" customWidth="1"/>
    <col min="13547" max="13547" width="33.28515625" style="1" customWidth="1"/>
    <col min="13548" max="13548" width="24.140625" style="1" customWidth="1"/>
    <col min="13549" max="13549" width="27.42578125" style="1" customWidth="1"/>
    <col min="13550" max="13791" width="11.42578125" style="1"/>
    <col min="13792" max="13793" width="9.7109375" style="1" customWidth="1"/>
    <col min="13794" max="13794" width="61" style="1" customWidth="1"/>
    <col min="13795" max="13795" width="18.7109375" style="1" customWidth="1"/>
    <col min="13796" max="13796" width="17.85546875" style="1" customWidth="1"/>
    <col min="13797" max="13800" width="57" style="1" customWidth="1"/>
    <col min="13801" max="13801" width="25.85546875" style="1" bestFit="1" customWidth="1"/>
    <col min="13802" max="13802" width="25.140625" style="1" customWidth="1"/>
    <col min="13803" max="13803" width="33.28515625" style="1" customWidth="1"/>
    <col min="13804" max="13804" width="24.140625" style="1" customWidth="1"/>
    <col min="13805" max="13805" width="27.42578125" style="1" customWidth="1"/>
    <col min="13806" max="14047" width="11.42578125" style="1"/>
    <col min="14048" max="14049" width="9.7109375" style="1" customWidth="1"/>
    <col min="14050" max="14050" width="61" style="1" customWidth="1"/>
    <col min="14051" max="14051" width="18.7109375" style="1" customWidth="1"/>
    <col min="14052" max="14052" width="17.85546875" style="1" customWidth="1"/>
    <col min="14053" max="14056" width="57" style="1" customWidth="1"/>
    <col min="14057" max="14057" width="25.85546875" style="1" bestFit="1" customWidth="1"/>
    <col min="14058" max="14058" width="25.140625" style="1" customWidth="1"/>
    <col min="14059" max="14059" width="33.28515625" style="1" customWidth="1"/>
    <col min="14060" max="14060" width="24.140625" style="1" customWidth="1"/>
    <col min="14061" max="14061" width="27.42578125" style="1" customWidth="1"/>
    <col min="14062" max="14303" width="11.42578125" style="1"/>
    <col min="14304" max="14305" width="9.7109375" style="1" customWidth="1"/>
    <col min="14306" max="14306" width="61" style="1" customWidth="1"/>
    <col min="14307" max="14307" width="18.7109375" style="1" customWidth="1"/>
    <col min="14308" max="14308" width="17.85546875" style="1" customWidth="1"/>
    <col min="14309" max="14312" width="57" style="1" customWidth="1"/>
    <col min="14313" max="14313" width="25.85546875" style="1" bestFit="1" customWidth="1"/>
    <col min="14314" max="14314" width="25.140625" style="1" customWidth="1"/>
    <col min="14315" max="14315" width="33.28515625" style="1" customWidth="1"/>
    <col min="14316" max="14316" width="24.140625" style="1" customWidth="1"/>
    <col min="14317" max="14317" width="27.42578125" style="1" customWidth="1"/>
    <col min="14318" max="14559" width="11.42578125" style="1"/>
    <col min="14560" max="14561" width="9.7109375" style="1" customWidth="1"/>
    <col min="14562" max="14562" width="61" style="1" customWidth="1"/>
    <col min="14563" max="14563" width="18.7109375" style="1" customWidth="1"/>
    <col min="14564" max="14564" width="17.85546875" style="1" customWidth="1"/>
    <col min="14565" max="14568" width="57" style="1" customWidth="1"/>
    <col min="14569" max="14569" width="25.85546875" style="1" bestFit="1" customWidth="1"/>
    <col min="14570" max="14570" width="25.140625" style="1" customWidth="1"/>
    <col min="14571" max="14571" width="33.28515625" style="1" customWidth="1"/>
    <col min="14572" max="14572" width="24.140625" style="1" customWidth="1"/>
    <col min="14573" max="14573" width="27.42578125" style="1" customWidth="1"/>
    <col min="14574" max="14815" width="11.42578125" style="1"/>
    <col min="14816" max="14817" width="9.7109375" style="1" customWidth="1"/>
    <col min="14818" max="14818" width="61" style="1" customWidth="1"/>
    <col min="14819" max="14819" width="18.7109375" style="1" customWidth="1"/>
    <col min="14820" max="14820" width="17.85546875" style="1" customWidth="1"/>
    <col min="14821" max="14824" width="57" style="1" customWidth="1"/>
    <col min="14825" max="14825" width="25.85546875" style="1" bestFit="1" customWidth="1"/>
    <col min="14826" max="14826" width="25.140625" style="1" customWidth="1"/>
    <col min="14827" max="14827" width="33.28515625" style="1" customWidth="1"/>
    <col min="14828" max="14828" width="24.140625" style="1" customWidth="1"/>
    <col min="14829" max="14829" width="27.42578125" style="1" customWidth="1"/>
    <col min="14830" max="15071" width="11.42578125" style="1"/>
    <col min="15072" max="15073" width="9.7109375" style="1" customWidth="1"/>
    <col min="15074" max="15074" width="61" style="1" customWidth="1"/>
    <col min="15075" max="15075" width="18.7109375" style="1" customWidth="1"/>
    <col min="15076" max="15076" width="17.85546875" style="1" customWidth="1"/>
    <col min="15077" max="15080" width="57" style="1" customWidth="1"/>
    <col min="15081" max="15081" width="25.85546875" style="1" bestFit="1" customWidth="1"/>
    <col min="15082" max="15082" width="25.140625" style="1" customWidth="1"/>
    <col min="15083" max="15083" width="33.28515625" style="1" customWidth="1"/>
    <col min="15084" max="15084" width="24.140625" style="1" customWidth="1"/>
    <col min="15085" max="15085" width="27.42578125" style="1" customWidth="1"/>
    <col min="15086" max="15327" width="11.42578125" style="1"/>
    <col min="15328" max="15329" width="9.7109375" style="1" customWidth="1"/>
    <col min="15330" max="15330" width="61" style="1" customWidth="1"/>
    <col min="15331" max="15331" width="18.7109375" style="1" customWidth="1"/>
    <col min="15332" max="15332" width="17.85546875" style="1" customWidth="1"/>
    <col min="15333" max="15336" width="57" style="1" customWidth="1"/>
    <col min="15337" max="15337" width="25.85546875" style="1" bestFit="1" customWidth="1"/>
    <col min="15338" max="15338" width="25.140625" style="1" customWidth="1"/>
    <col min="15339" max="15339" width="33.28515625" style="1" customWidth="1"/>
    <col min="15340" max="15340" width="24.140625" style="1" customWidth="1"/>
    <col min="15341" max="15341" width="27.42578125" style="1" customWidth="1"/>
    <col min="15342" max="15583" width="11.42578125" style="1"/>
    <col min="15584" max="15585" width="9.7109375" style="1" customWidth="1"/>
    <col min="15586" max="15586" width="61" style="1" customWidth="1"/>
    <col min="15587" max="15587" width="18.7109375" style="1" customWidth="1"/>
    <col min="15588" max="15588" width="17.85546875" style="1" customWidth="1"/>
    <col min="15589" max="15592" width="57" style="1" customWidth="1"/>
    <col min="15593" max="15593" width="25.85546875" style="1" bestFit="1" customWidth="1"/>
    <col min="15594" max="15594" width="25.140625" style="1" customWidth="1"/>
    <col min="15595" max="15595" width="33.28515625" style="1" customWidth="1"/>
    <col min="15596" max="15596" width="24.140625" style="1" customWidth="1"/>
    <col min="15597" max="15597" width="27.42578125" style="1" customWidth="1"/>
    <col min="15598" max="15839" width="11.42578125" style="1"/>
    <col min="15840" max="15841" width="9.7109375" style="1" customWidth="1"/>
    <col min="15842" max="15842" width="61" style="1" customWidth="1"/>
    <col min="15843" max="15843" width="18.7109375" style="1" customWidth="1"/>
    <col min="15844" max="15844" width="17.85546875" style="1" customWidth="1"/>
    <col min="15845" max="15848" width="57" style="1" customWidth="1"/>
    <col min="15849" max="15849" width="25.85546875" style="1" bestFit="1" customWidth="1"/>
    <col min="15850" max="15850" width="25.140625" style="1" customWidth="1"/>
    <col min="15851" max="15851" width="33.28515625" style="1" customWidth="1"/>
    <col min="15852" max="15852" width="24.140625" style="1" customWidth="1"/>
    <col min="15853" max="15853" width="27.42578125" style="1" customWidth="1"/>
    <col min="15854" max="16095" width="11.42578125" style="1"/>
    <col min="16096" max="16097" width="9.7109375" style="1" customWidth="1"/>
    <col min="16098" max="16098" width="61" style="1" customWidth="1"/>
    <col min="16099" max="16099" width="18.7109375" style="1" customWidth="1"/>
    <col min="16100" max="16100" width="17.85546875" style="1" customWidth="1"/>
    <col min="16101" max="16104" width="57" style="1" customWidth="1"/>
    <col min="16105" max="16105" width="25.85546875" style="1" bestFit="1" customWidth="1"/>
    <col min="16106" max="16106" width="25.140625" style="1" customWidth="1"/>
    <col min="16107" max="16107" width="33.28515625" style="1" customWidth="1"/>
    <col min="16108" max="16108" width="24.140625" style="1" customWidth="1"/>
    <col min="16109" max="16109" width="27.42578125" style="1" customWidth="1"/>
    <col min="16110" max="16384" width="11.42578125" style="1"/>
  </cols>
  <sheetData>
    <row r="1" spans="1:18" s="76" customFormat="1" x14ac:dyDescent="0.25">
      <c r="B1" s="117" t="s">
        <v>96</v>
      </c>
      <c r="C1" s="117"/>
      <c r="D1" s="117"/>
      <c r="E1" s="117"/>
      <c r="F1" s="117"/>
      <c r="G1" s="117"/>
      <c r="H1" s="117"/>
      <c r="I1" s="117"/>
      <c r="J1" s="117"/>
      <c r="K1" s="117"/>
      <c r="L1" s="117"/>
      <c r="M1" s="77"/>
      <c r="N1" s="91"/>
      <c r="O1" s="92" t="s">
        <v>0</v>
      </c>
      <c r="P1" s="92" t="s">
        <v>1</v>
      </c>
      <c r="Q1" s="92" t="s">
        <v>2</v>
      </c>
    </row>
    <row r="2" spans="1:18" s="76" customFormat="1" x14ac:dyDescent="0.25">
      <c r="B2" s="117" t="s">
        <v>97</v>
      </c>
      <c r="C2" s="117"/>
      <c r="D2" s="117"/>
      <c r="E2" s="117"/>
      <c r="F2" s="117"/>
      <c r="G2" s="117"/>
      <c r="H2" s="117"/>
      <c r="I2" s="117"/>
      <c r="J2" s="117"/>
      <c r="K2" s="117"/>
      <c r="L2" s="117"/>
      <c r="M2" s="77"/>
      <c r="N2" s="91"/>
      <c r="O2" s="92"/>
      <c r="P2" s="92"/>
      <c r="Q2" s="92"/>
    </row>
    <row r="3" spans="1:18" s="76" customFormat="1" x14ac:dyDescent="0.25">
      <c r="B3" s="117" t="s">
        <v>98</v>
      </c>
      <c r="C3" s="117"/>
      <c r="D3" s="117"/>
      <c r="E3" s="117"/>
      <c r="F3" s="117"/>
      <c r="G3" s="117"/>
      <c r="H3" s="117"/>
      <c r="I3" s="117"/>
      <c r="J3" s="117"/>
      <c r="K3" s="117"/>
      <c r="L3" s="117"/>
      <c r="M3" s="77"/>
      <c r="N3" s="14" t="s">
        <v>3</v>
      </c>
      <c r="O3" s="15">
        <v>16</v>
      </c>
      <c r="P3" s="15">
        <v>17</v>
      </c>
      <c r="Q3" s="15">
        <v>17</v>
      </c>
    </row>
    <row r="4" spans="1:18" s="76" customFormat="1" x14ac:dyDescent="0.25">
      <c r="B4" s="117" t="s">
        <v>106</v>
      </c>
      <c r="C4" s="117"/>
      <c r="D4" s="117"/>
      <c r="E4" s="117"/>
      <c r="F4" s="117"/>
      <c r="G4" s="117"/>
      <c r="H4" s="117"/>
      <c r="I4" s="117"/>
      <c r="J4" s="117"/>
      <c r="K4" s="117"/>
      <c r="L4" s="117"/>
      <c r="M4" s="77"/>
      <c r="N4" s="14" t="s">
        <v>4</v>
      </c>
      <c r="O4" s="15">
        <v>30</v>
      </c>
      <c r="P4" s="15">
        <v>31</v>
      </c>
      <c r="Q4" s="15">
        <v>31</v>
      </c>
    </row>
    <row r="5" spans="1:18" x14ac:dyDescent="0.25">
      <c r="B5" s="69"/>
      <c r="C5" s="69"/>
      <c r="D5" s="69"/>
      <c r="E5" s="69"/>
      <c r="F5" s="69"/>
      <c r="G5" s="69"/>
      <c r="H5" s="69"/>
      <c r="I5" s="69"/>
      <c r="J5" s="69"/>
      <c r="K5" s="69"/>
      <c r="M5" s="69"/>
      <c r="N5" s="14" t="s">
        <v>5</v>
      </c>
      <c r="O5" s="15">
        <v>30</v>
      </c>
      <c r="P5" s="15">
        <v>28</v>
      </c>
      <c r="Q5" s="15">
        <v>28</v>
      </c>
      <c r="R5" s="1"/>
    </row>
    <row r="6" spans="1:18" ht="37.5" customHeight="1" x14ac:dyDescent="0.25">
      <c r="A6" s="51" t="s">
        <v>6</v>
      </c>
      <c r="B6" s="68" t="s">
        <v>7</v>
      </c>
      <c r="C6" s="50"/>
      <c r="D6" s="113" t="s">
        <v>91</v>
      </c>
      <c r="E6" s="113"/>
      <c r="F6" s="113"/>
      <c r="G6" s="113"/>
      <c r="I6" s="30" t="s">
        <v>8</v>
      </c>
      <c r="J6" s="17">
        <f>+P3</f>
        <v>17</v>
      </c>
      <c r="K6" s="30" t="s">
        <v>12</v>
      </c>
      <c r="L6" s="18">
        <f>+P4+P5+P6+P7+P8+P9+P10+P11+P12+P13+P14+P15</f>
        <v>365</v>
      </c>
      <c r="N6" s="14" t="s">
        <v>9</v>
      </c>
      <c r="O6" s="15">
        <v>30</v>
      </c>
      <c r="P6" s="15">
        <v>31</v>
      </c>
      <c r="Q6" s="15">
        <v>31</v>
      </c>
      <c r="R6" s="1"/>
    </row>
    <row r="7" spans="1:18" ht="37.5" customHeight="1" x14ac:dyDescent="0.25">
      <c r="A7" s="51" t="s">
        <v>10</v>
      </c>
      <c r="B7" s="98" t="s">
        <v>11</v>
      </c>
      <c r="C7" s="50"/>
      <c r="D7" s="113"/>
      <c r="E7" s="113"/>
      <c r="F7" s="113"/>
      <c r="G7" s="113"/>
      <c r="K7" s="69"/>
      <c r="N7" s="14" t="s">
        <v>13</v>
      </c>
      <c r="O7" s="15">
        <v>30</v>
      </c>
      <c r="P7" s="15">
        <v>30</v>
      </c>
      <c r="Q7" s="15">
        <v>30</v>
      </c>
      <c r="R7" s="1"/>
    </row>
    <row r="8" spans="1:18" ht="37.5" customHeight="1" x14ac:dyDescent="0.25">
      <c r="A8" s="30" t="s">
        <v>14</v>
      </c>
      <c r="B8" s="68">
        <v>13</v>
      </c>
      <c r="C8" s="50"/>
      <c r="D8" s="113"/>
      <c r="E8" s="113"/>
      <c r="F8" s="113"/>
      <c r="G8" s="113"/>
      <c r="I8" s="20" t="s">
        <v>17</v>
      </c>
      <c r="J8" s="18">
        <f>+O3</f>
        <v>16</v>
      </c>
      <c r="K8" s="20" t="s">
        <v>18</v>
      </c>
      <c r="L8" s="18">
        <f>+O4+O5+O6+O7+O8+O9+O10+O11+O12+O13+O14+O15</f>
        <v>360</v>
      </c>
      <c r="M8" s="69"/>
      <c r="N8" s="14" t="s">
        <v>15</v>
      </c>
      <c r="O8" s="15">
        <v>30</v>
      </c>
      <c r="P8" s="15">
        <v>31</v>
      </c>
      <c r="Q8" s="15">
        <v>31</v>
      </c>
      <c r="R8" s="1"/>
    </row>
    <row r="9" spans="1:18" ht="37.5" customHeight="1" x14ac:dyDescent="0.25">
      <c r="A9" s="30" t="s">
        <v>16</v>
      </c>
      <c r="B9" s="68">
        <v>80</v>
      </c>
      <c r="C9" s="50"/>
      <c r="D9" s="113"/>
      <c r="E9" s="113"/>
      <c r="F9" s="113"/>
      <c r="G9" s="113"/>
      <c r="I9" s="20" t="s">
        <v>20</v>
      </c>
      <c r="J9" s="18">
        <f>+P3</f>
        <v>17</v>
      </c>
      <c r="K9" s="20" t="s">
        <v>21</v>
      </c>
      <c r="L9" s="18">
        <f>+P4+P5+P6+P7+P8+P9+P10+P11+P12+P13+P14+P15</f>
        <v>365</v>
      </c>
      <c r="N9" s="14" t="s">
        <v>19</v>
      </c>
      <c r="O9" s="15">
        <v>30</v>
      </c>
      <c r="P9" s="15">
        <v>30</v>
      </c>
      <c r="Q9" s="15">
        <v>30</v>
      </c>
      <c r="R9" s="1"/>
    </row>
    <row r="10" spans="1:18" ht="37.5" customHeight="1" x14ac:dyDescent="0.25">
      <c r="A10" s="53"/>
      <c r="D10" s="113" t="s">
        <v>90</v>
      </c>
      <c r="E10" s="113"/>
      <c r="F10" s="113"/>
      <c r="G10" s="113"/>
      <c r="I10" s="54" t="s">
        <v>23</v>
      </c>
      <c r="J10" s="18">
        <f>+Q3</f>
        <v>17</v>
      </c>
      <c r="K10" s="17" t="s">
        <v>24</v>
      </c>
      <c r="L10" s="18">
        <f>+P4+P5+P6+P7+P8+P9+P10+P11+P12+P13+P14+P15</f>
        <v>365</v>
      </c>
      <c r="N10" s="14" t="s">
        <v>22</v>
      </c>
      <c r="O10" s="15">
        <v>30</v>
      </c>
      <c r="P10" s="15">
        <v>31</v>
      </c>
      <c r="Q10" s="15">
        <v>31</v>
      </c>
      <c r="R10" s="1"/>
    </row>
    <row r="11" spans="1:18" x14ac:dyDescent="0.25">
      <c r="B11" s="50"/>
      <c r="C11" s="53"/>
      <c r="N11" s="14" t="s">
        <v>25</v>
      </c>
      <c r="O11" s="15">
        <v>30</v>
      </c>
      <c r="P11" s="15">
        <v>31</v>
      </c>
      <c r="Q11" s="15">
        <v>31</v>
      </c>
      <c r="R11" s="1"/>
    </row>
    <row r="12" spans="1:18" ht="16.5" customHeight="1" x14ac:dyDescent="0.25">
      <c r="B12" s="31"/>
      <c r="C12" s="31"/>
      <c r="D12" s="31"/>
      <c r="E12" s="31"/>
      <c r="F12" s="124" t="s">
        <v>27</v>
      </c>
      <c r="G12" s="124"/>
      <c r="H12" s="124" t="s">
        <v>28</v>
      </c>
      <c r="I12" s="124"/>
      <c r="J12" s="32"/>
      <c r="K12" s="104" t="s">
        <v>109</v>
      </c>
      <c r="L12" s="104"/>
      <c r="M12" s="31"/>
      <c r="N12" s="14" t="s">
        <v>26</v>
      </c>
      <c r="O12" s="15">
        <v>30</v>
      </c>
      <c r="P12" s="15">
        <v>30</v>
      </c>
      <c r="Q12" s="15">
        <v>30</v>
      </c>
    </row>
    <row r="13" spans="1:18" ht="63" x14ac:dyDescent="0.25">
      <c r="A13" s="93" t="s">
        <v>30</v>
      </c>
      <c r="B13" s="73" t="s">
        <v>31</v>
      </c>
      <c r="C13" s="73" t="s">
        <v>32</v>
      </c>
      <c r="D13" s="109" t="s">
        <v>33</v>
      </c>
      <c r="E13" s="109"/>
      <c r="F13" s="73" t="s">
        <v>34</v>
      </c>
      <c r="G13" s="73" t="s">
        <v>35</v>
      </c>
      <c r="H13" s="73" t="s">
        <v>36</v>
      </c>
      <c r="I13" s="73" t="s">
        <v>35</v>
      </c>
      <c r="J13" s="73" t="s">
        <v>37</v>
      </c>
      <c r="K13" s="97" t="s">
        <v>107</v>
      </c>
      <c r="L13" s="97" t="s">
        <v>108</v>
      </c>
      <c r="M13" s="22"/>
      <c r="N13" s="14" t="s">
        <v>29</v>
      </c>
      <c r="O13" s="15">
        <v>30</v>
      </c>
      <c r="P13" s="15">
        <v>31</v>
      </c>
      <c r="Q13" s="15">
        <v>31</v>
      </c>
    </row>
    <row r="14" spans="1:18" x14ac:dyDescent="0.25">
      <c r="A14" s="115" t="s">
        <v>39</v>
      </c>
      <c r="B14" s="67" t="s">
        <v>40</v>
      </c>
      <c r="C14" s="23">
        <v>1</v>
      </c>
      <c r="D14" s="111" t="s">
        <v>86</v>
      </c>
      <c r="E14" s="111"/>
      <c r="F14" s="67">
        <v>4563000</v>
      </c>
      <c r="G14" s="4">
        <f t="shared" ref="G14:G29" si="0">+ROUND(((F14*C14)/30)*$J$8,0)</f>
        <v>2433600</v>
      </c>
      <c r="H14" s="4">
        <v>4699890</v>
      </c>
      <c r="I14" s="4">
        <f t="shared" ref="I14:I29" si="1">+ROUND(((H14*C14)/30)*$L$8,0)</f>
        <v>56398680</v>
      </c>
      <c r="J14" s="4">
        <f>+G14+I14</f>
        <v>58832280</v>
      </c>
      <c r="K14" s="4"/>
      <c r="L14" s="4"/>
      <c r="M14" s="3"/>
      <c r="N14" s="14" t="s">
        <v>38</v>
      </c>
      <c r="O14" s="15">
        <v>30</v>
      </c>
      <c r="P14" s="15">
        <v>30</v>
      </c>
      <c r="Q14" s="15">
        <v>30</v>
      </c>
    </row>
    <row r="15" spans="1:18" x14ac:dyDescent="0.25">
      <c r="A15" s="115"/>
      <c r="B15" s="67" t="s">
        <v>41</v>
      </c>
      <c r="C15" s="23">
        <v>2</v>
      </c>
      <c r="D15" s="111" t="s">
        <v>86</v>
      </c>
      <c r="E15" s="111"/>
      <c r="F15" s="67">
        <v>3911000</v>
      </c>
      <c r="G15" s="4">
        <f t="shared" si="0"/>
        <v>4171733</v>
      </c>
      <c r="H15" s="4">
        <v>4028330</v>
      </c>
      <c r="I15" s="4">
        <f t="shared" si="1"/>
        <v>96679920</v>
      </c>
      <c r="J15" s="4">
        <f t="shared" ref="J15:J37" si="2">+G15+I15</f>
        <v>100851653</v>
      </c>
      <c r="K15" s="4"/>
      <c r="L15" s="4"/>
      <c r="M15" s="3"/>
      <c r="N15" s="14" t="s">
        <v>3</v>
      </c>
      <c r="O15" s="15">
        <v>30</v>
      </c>
      <c r="P15" s="15">
        <v>31</v>
      </c>
      <c r="Q15" s="15">
        <v>31</v>
      </c>
      <c r="R15" s="1"/>
    </row>
    <row r="16" spans="1:18" x14ac:dyDescent="0.25">
      <c r="A16" s="115"/>
      <c r="B16" s="67" t="s">
        <v>42</v>
      </c>
      <c r="C16" s="23">
        <v>2</v>
      </c>
      <c r="D16" s="111" t="s">
        <v>86</v>
      </c>
      <c r="E16" s="111"/>
      <c r="F16" s="67">
        <v>3911000</v>
      </c>
      <c r="G16" s="4">
        <f t="shared" si="0"/>
        <v>4171733</v>
      </c>
      <c r="H16" s="4">
        <v>4028330</v>
      </c>
      <c r="I16" s="4">
        <f t="shared" si="1"/>
        <v>96679920</v>
      </c>
      <c r="J16" s="4">
        <f t="shared" si="2"/>
        <v>100851653</v>
      </c>
      <c r="K16" s="4"/>
      <c r="L16" s="4"/>
      <c r="M16" s="3"/>
      <c r="N16" s="14"/>
      <c r="O16" s="15">
        <f>SUM(O3:O15)</f>
        <v>376</v>
      </c>
      <c r="P16" s="15">
        <f>SUM(P3:P15)</f>
        <v>382</v>
      </c>
      <c r="Q16" s="15">
        <f>SUM(Q3:Q15)</f>
        <v>382</v>
      </c>
      <c r="R16" s="1"/>
    </row>
    <row r="17" spans="1:19" x14ac:dyDescent="0.25">
      <c r="A17" s="115"/>
      <c r="B17" s="67" t="s">
        <v>43</v>
      </c>
      <c r="C17" s="23">
        <v>2</v>
      </c>
      <c r="D17" s="111" t="s">
        <v>86</v>
      </c>
      <c r="E17" s="111"/>
      <c r="F17" s="67">
        <v>3911000</v>
      </c>
      <c r="G17" s="4">
        <f t="shared" si="0"/>
        <v>4171733</v>
      </c>
      <c r="H17" s="4">
        <v>4028330</v>
      </c>
      <c r="I17" s="4">
        <f t="shared" si="1"/>
        <v>96679920</v>
      </c>
      <c r="J17" s="4">
        <f t="shared" si="2"/>
        <v>100851653</v>
      </c>
      <c r="K17" s="4"/>
      <c r="L17" s="4"/>
      <c r="M17" s="3"/>
      <c r="N17" s="13"/>
      <c r="P17" s="1"/>
      <c r="Q17" s="1"/>
      <c r="R17" s="1"/>
    </row>
    <row r="18" spans="1:19" x14ac:dyDescent="0.25">
      <c r="A18" s="115"/>
      <c r="B18" s="67" t="s">
        <v>44</v>
      </c>
      <c r="C18" s="23">
        <v>2</v>
      </c>
      <c r="D18" s="111" t="s">
        <v>86</v>
      </c>
      <c r="E18" s="111"/>
      <c r="F18" s="67">
        <v>3911000</v>
      </c>
      <c r="G18" s="4">
        <f t="shared" si="0"/>
        <v>4171733</v>
      </c>
      <c r="H18" s="4">
        <v>4028330</v>
      </c>
      <c r="I18" s="4">
        <f t="shared" si="1"/>
        <v>96679920</v>
      </c>
      <c r="J18" s="4">
        <f t="shared" si="2"/>
        <v>100851653</v>
      </c>
      <c r="K18" s="4"/>
      <c r="L18" s="4"/>
      <c r="M18" s="3"/>
      <c r="N18" s="13"/>
      <c r="P18" s="1"/>
      <c r="Q18" s="1"/>
      <c r="R18" s="1"/>
    </row>
    <row r="19" spans="1:19" x14ac:dyDescent="0.25">
      <c r="A19" s="115"/>
      <c r="B19" s="67" t="s">
        <v>84</v>
      </c>
      <c r="C19" s="23">
        <v>2</v>
      </c>
      <c r="D19" s="111" t="s">
        <v>86</v>
      </c>
      <c r="E19" s="111"/>
      <c r="F19" s="67">
        <v>3911000</v>
      </c>
      <c r="G19" s="4">
        <f t="shared" si="0"/>
        <v>4171733</v>
      </c>
      <c r="H19" s="4">
        <v>4028330</v>
      </c>
      <c r="I19" s="4">
        <f t="shared" si="1"/>
        <v>96679920</v>
      </c>
      <c r="J19" s="4">
        <f t="shared" si="2"/>
        <v>100851653</v>
      </c>
      <c r="K19" s="4"/>
      <c r="L19" s="4"/>
      <c r="M19" s="3"/>
      <c r="N19" s="13"/>
      <c r="P19" s="1"/>
      <c r="Q19" s="1"/>
      <c r="R19" s="1"/>
    </row>
    <row r="20" spans="1:19" x14ac:dyDescent="0.25">
      <c r="A20" s="115"/>
      <c r="B20" s="67" t="s">
        <v>85</v>
      </c>
      <c r="C20" s="23">
        <v>2</v>
      </c>
      <c r="D20" s="111" t="s">
        <v>86</v>
      </c>
      <c r="E20" s="111"/>
      <c r="F20" s="67">
        <v>3911000</v>
      </c>
      <c r="G20" s="4">
        <f t="shared" si="0"/>
        <v>4171733</v>
      </c>
      <c r="H20" s="4">
        <v>4028330</v>
      </c>
      <c r="I20" s="4">
        <f t="shared" si="1"/>
        <v>96679920</v>
      </c>
      <c r="J20" s="4">
        <f t="shared" si="2"/>
        <v>100851653</v>
      </c>
      <c r="K20" s="4"/>
      <c r="L20" s="4"/>
      <c r="M20" s="3"/>
      <c r="N20" s="13"/>
      <c r="P20" s="1"/>
      <c r="Q20" s="1"/>
      <c r="R20" s="1"/>
    </row>
    <row r="21" spans="1:19" x14ac:dyDescent="0.25">
      <c r="A21" s="115"/>
      <c r="B21" s="67" t="s">
        <v>46</v>
      </c>
      <c r="C21" s="23">
        <v>2</v>
      </c>
      <c r="D21" s="111" t="s">
        <v>86</v>
      </c>
      <c r="E21" s="111"/>
      <c r="F21" s="67">
        <v>3911000</v>
      </c>
      <c r="G21" s="4">
        <f t="shared" si="0"/>
        <v>4171733</v>
      </c>
      <c r="H21" s="4">
        <v>4028330</v>
      </c>
      <c r="I21" s="4">
        <f t="shared" si="1"/>
        <v>96679920</v>
      </c>
      <c r="J21" s="4">
        <f t="shared" si="2"/>
        <v>100851653</v>
      </c>
      <c r="K21" s="4"/>
      <c r="L21" s="4"/>
      <c r="M21" s="3"/>
      <c r="N21" s="13"/>
      <c r="P21" s="1"/>
      <c r="Q21" s="1"/>
      <c r="R21" s="1"/>
    </row>
    <row r="22" spans="1:19" x14ac:dyDescent="0.25">
      <c r="A22" s="115"/>
      <c r="B22" s="67" t="s">
        <v>47</v>
      </c>
      <c r="C22" s="23">
        <v>1</v>
      </c>
      <c r="D22" s="111" t="s">
        <v>86</v>
      </c>
      <c r="E22" s="111"/>
      <c r="F22" s="67">
        <v>3911000</v>
      </c>
      <c r="G22" s="4">
        <f t="shared" si="0"/>
        <v>2085867</v>
      </c>
      <c r="H22" s="4">
        <v>4028330</v>
      </c>
      <c r="I22" s="4">
        <f t="shared" si="1"/>
        <v>48339960</v>
      </c>
      <c r="J22" s="4">
        <f t="shared" si="2"/>
        <v>50425827</v>
      </c>
      <c r="K22" s="4"/>
      <c r="L22" s="4"/>
      <c r="M22" s="3"/>
      <c r="N22" s="13"/>
      <c r="P22" s="1"/>
      <c r="Q22" s="1"/>
      <c r="R22" s="1"/>
    </row>
    <row r="23" spans="1:19" x14ac:dyDescent="0.25">
      <c r="A23" s="115"/>
      <c r="B23" s="67" t="s">
        <v>48</v>
      </c>
      <c r="C23" s="23">
        <v>1</v>
      </c>
      <c r="D23" s="111" t="s">
        <v>86</v>
      </c>
      <c r="E23" s="111"/>
      <c r="F23" s="67">
        <v>2174000</v>
      </c>
      <c r="G23" s="4">
        <f t="shared" si="0"/>
        <v>1159467</v>
      </c>
      <c r="H23" s="4">
        <v>2239220</v>
      </c>
      <c r="I23" s="4">
        <f t="shared" si="1"/>
        <v>26870640</v>
      </c>
      <c r="J23" s="4">
        <f t="shared" si="2"/>
        <v>28030107</v>
      </c>
      <c r="K23" s="4"/>
      <c r="L23" s="4"/>
      <c r="M23" s="3"/>
      <c r="P23" s="1"/>
      <c r="Q23" s="1"/>
      <c r="R23" s="1"/>
    </row>
    <row r="24" spans="1:19" x14ac:dyDescent="0.25">
      <c r="A24" s="115"/>
      <c r="B24" s="67" t="s">
        <v>49</v>
      </c>
      <c r="C24" s="23">
        <v>2</v>
      </c>
      <c r="D24" s="111" t="s">
        <v>86</v>
      </c>
      <c r="E24" s="111"/>
      <c r="F24" s="67">
        <v>2174000</v>
      </c>
      <c r="G24" s="4">
        <f t="shared" si="0"/>
        <v>2318933</v>
      </c>
      <c r="H24" s="4">
        <v>2239220</v>
      </c>
      <c r="I24" s="4">
        <f t="shared" si="1"/>
        <v>53741280</v>
      </c>
      <c r="J24" s="4">
        <f t="shared" si="2"/>
        <v>56060213</v>
      </c>
      <c r="K24" s="4"/>
      <c r="L24" s="4"/>
      <c r="M24" s="3"/>
      <c r="P24" s="1"/>
      <c r="Q24" s="1"/>
      <c r="R24" s="1"/>
    </row>
    <row r="25" spans="1:19" x14ac:dyDescent="0.25">
      <c r="A25" s="115"/>
      <c r="B25" s="67" t="s">
        <v>50</v>
      </c>
      <c r="C25" s="23">
        <v>36</v>
      </c>
      <c r="D25" s="111" t="s">
        <v>86</v>
      </c>
      <c r="E25" s="111"/>
      <c r="F25" s="67">
        <v>2206000</v>
      </c>
      <c r="G25" s="4">
        <f t="shared" si="0"/>
        <v>42355200</v>
      </c>
      <c r="H25" s="4">
        <v>2272180</v>
      </c>
      <c r="I25" s="4">
        <f t="shared" si="1"/>
        <v>981581760</v>
      </c>
      <c r="J25" s="4">
        <f t="shared" si="2"/>
        <v>1023936960</v>
      </c>
      <c r="K25" s="4"/>
      <c r="L25" s="4"/>
      <c r="M25" s="3"/>
      <c r="P25" s="1"/>
      <c r="Q25" s="1"/>
      <c r="R25" s="1"/>
    </row>
    <row r="26" spans="1:19" x14ac:dyDescent="0.25">
      <c r="A26" s="115"/>
      <c r="B26" s="67" t="s">
        <v>51</v>
      </c>
      <c r="C26" s="23">
        <v>1</v>
      </c>
      <c r="D26" s="111" t="s">
        <v>86</v>
      </c>
      <c r="E26" s="111"/>
      <c r="F26" s="67">
        <v>2174000</v>
      </c>
      <c r="G26" s="4">
        <f t="shared" si="0"/>
        <v>1159467</v>
      </c>
      <c r="H26" s="4">
        <v>2239220</v>
      </c>
      <c r="I26" s="4">
        <f t="shared" si="1"/>
        <v>26870640</v>
      </c>
      <c r="J26" s="4">
        <f t="shared" si="2"/>
        <v>28030107</v>
      </c>
      <c r="K26" s="4"/>
      <c r="L26" s="4"/>
      <c r="M26" s="3"/>
      <c r="N26" s="21"/>
      <c r="P26" s="1"/>
      <c r="Q26" s="1"/>
      <c r="R26" s="1"/>
    </row>
    <row r="27" spans="1:19" x14ac:dyDescent="0.25">
      <c r="A27" s="115"/>
      <c r="B27" s="67" t="s">
        <v>52</v>
      </c>
      <c r="C27" s="23">
        <v>1</v>
      </c>
      <c r="D27" s="111" t="s">
        <v>86</v>
      </c>
      <c r="E27" s="111"/>
      <c r="F27" s="67">
        <v>2174000</v>
      </c>
      <c r="G27" s="4">
        <f t="shared" si="0"/>
        <v>1159467</v>
      </c>
      <c r="H27" s="4">
        <v>2239220</v>
      </c>
      <c r="I27" s="4">
        <f t="shared" si="1"/>
        <v>26870640</v>
      </c>
      <c r="J27" s="4">
        <f t="shared" si="2"/>
        <v>28030107</v>
      </c>
      <c r="K27" s="4"/>
      <c r="L27" s="4"/>
      <c r="M27" s="3"/>
      <c r="N27" s="31"/>
      <c r="P27" s="1"/>
      <c r="Q27" s="1"/>
      <c r="R27" s="1"/>
      <c r="S27" s="1">
        <f>SUM(S17:S26)</f>
        <v>0</v>
      </c>
    </row>
    <row r="28" spans="1:19" x14ac:dyDescent="0.25">
      <c r="A28" s="115"/>
      <c r="B28" s="67" t="s">
        <v>53</v>
      </c>
      <c r="C28" s="23">
        <v>3</v>
      </c>
      <c r="D28" s="111" t="s">
        <v>86</v>
      </c>
      <c r="E28" s="111"/>
      <c r="F28" s="67">
        <v>1850000</v>
      </c>
      <c r="G28" s="4">
        <f t="shared" si="0"/>
        <v>2960000</v>
      </c>
      <c r="H28" s="4">
        <v>1905500</v>
      </c>
      <c r="I28" s="4">
        <f t="shared" si="1"/>
        <v>68598000</v>
      </c>
      <c r="J28" s="4">
        <f t="shared" si="2"/>
        <v>71558000</v>
      </c>
      <c r="K28" s="4"/>
      <c r="L28" s="4"/>
      <c r="M28" s="3"/>
      <c r="N28" s="22"/>
      <c r="P28" s="1"/>
      <c r="Q28" s="1"/>
      <c r="R28" s="1"/>
    </row>
    <row r="29" spans="1:19" x14ac:dyDescent="0.25">
      <c r="A29" s="115"/>
      <c r="B29" s="67" t="s">
        <v>54</v>
      </c>
      <c r="C29" s="23">
        <v>4</v>
      </c>
      <c r="D29" s="111" t="s">
        <v>86</v>
      </c>
      <c r="E29" s="111"/>
      <c r="F29" s="67">
        <v>1850000</v>
      </c>
      <c r="G29" s="4">
        <f t="shared" si="0"/>
        <v>3946667</v>
      </c>
      <c r="H29" s="4">
        <v>1905500</v>
      </c>
      <c r="I29" s="4">
        <f t="shared" si="1"/>
        <v>91464000</v>
      </c>
      <c r="J29" s="4">
        <f t="shared" si="2"/>
        <v>95410667</v>
      </c>
      <c r="K29" s="4"/>
      <c r="L29" s="4"/>
      <c r="M29" s="3"/>
      <c r="N29" s="3"/>
      <c r="P29" s="1"/>
      <c r="Q29" s="1"/>
      <c r="R29" s="1"/>
    </row>
    <row r="30" spans="1:19" x14ac:dyDescent="0.25">
      <c r="A30" s="115"/>
      <c r="B30" s="112" t="s">
        <v>55</v>
      </c>
      <c r="C30" s="112"/>
      <c r="D30" s="65" t="s">
        <v>86</v>
      </c>
      <c r="E30" s="65" t="s">
        <v>101</v>
      </c>
      <c r="F30" s="67">
        <v>434051</v>
      </c>
      <c r="G30" s="4">
        <f>+ROUND(((F30*$B$9)/30)*$J$8,0)</f>
        <v>18519509</v>
      </c>
      <c r="H30" s="4">
        <v>434051</v>
      </c>
      <c r="I30" s="4">
        <f>+ROUND(((H30*$B$9)/30)*$L$8,0)</f>
        <v>416688960</v>
      </c>
      <c r="J30" s="4">
        <f t="shared" si="2"/>
        <v>435208469</v>
      </c>
      <c r="K30" s="49"/>
      <c r="L30" s="49"/>
      <c r="M30" s="3"/>
      <c r="N30" s="3"/>
      <c r="P30" s="1"/>
      <c r="Q30" s="1"/>
      <c r="R30" s="1"/>
    </row>
    <row r="31" spans="1:19" ht="32.25" customHeight="1" x14ac:dyDescent="0.25">
      <c r="A31" s="115"/>
      <c r="B31" s="112" t="s">
        <v>117</v>
      </c>
      <c r="C31" s="112"/>
      <c r="D31" s="65" t="s">
        <v>86</v>
      </c>
      <c r="E31" s="65" t="s">
        <v>56</v>
      </c>
      <c r="F31" s="67">
        <v>2946906</v>
      </c>
      <c r="G31" s="4">
        <f t="shared" ref="G31:G37" si="3">+ROUND((F31/30)*$J$8,0)</f>
        <v>1571683</v>
      </c>
      <c r="H31" s="4">
        <v>2946906</v>
      </c>
      <c r="I31" s="4">
        <f t="shared" ref="I31:I37" si="4">+ROUND((H31/30)*$L$8,0)</f>
        <v>35362872</v>
      </c>
      <c r="J31" s="4">
        <f t="shared" si="2"/>
        <v>36934555</v>
      </c>
      <c r="K31" s="49"/>
      <c r="L31" s="49"/>
      <c r="M31" s="3"/>
      <c r="N31" s="3"/>
      <c r="O31" s="14"/>
      <c r="P31" s="14"/>
      <c r="Q31" s="14"/>
      <c r="R31" s="14"/>
    </row>
    <row r="32" spans="1:19" ht="30.75" customHeight="1" x14ac:dyDescent="0.25">
      <c r="A32" s="115"/>
      <c r="B32" s="112" t="s">
        <v>57</v>
      </c>
      <c r="C32" s="112"/>
      <c r="D32" s="65" t="s">
        <v>86</v>
      </c>
      <c r="E32" s="65" t="s">
        <v>56</v>
      </c>
      <c r="F32" s="67">
        <v>169864</v>
      </c>
      <c r="G32" s="4">
        <f t="shared" si="3"/>
        <v>90594</v>
      </c>
      <c r="H32" s="4">
        <v>169864</v>
      </c>
      <c r="I32" s="4">
        <f t="shared" si="4"/>
        <v>2038368</v>
      </c>
      <c r="J32" s="4">
        <f t="shared" si="2"/>
        <v>2128962</v>
      </c>
      <c r="K32" s="49"/>
      <c r="L32" s="49"/>
      <c r="M32" s="3"/>
      <c r="N32" s="3"/>
      <c r="P32" s="1"/>
      <c r="Q32" s="1"/>
      <c r="R32" s="1"/>
    </row>
    <row r="33" spans="1:17" x14ac:dyDescent="0.25">
      <c r="A33" s="115"/>
      <c r="B33" s="112" t="s">
        <v>58</v>
      </c>
      <c r="C33" s="112"/>
      <c r="D33" s="65" t="s">
        <v>86</v>
      </c>
      <c r="E33" s="65" t="s">
        <v>56</v>
      </c>
      <c r="F33" s="67">
        <v>12473878</v>
      </c>
      <c r="G33" s="4">
        <f t="shared" si="3"/>
        <v>6652735</v>
      </c>
      <c r="H33" s="4">
        <v>12473878</v>
      </c>
      <c r="I33" s="4">
        <f t="shared" si="4"/>
        <v>149686536</v>
      </c>
      <c r="J33" s="4">
        <f t="shared" si="2"/>
        <v>156339271</v>
      </c>
      <c r="K33" s="49"/>
      <c r="L33" s="49"/>
      <c r="M33" s="3"/>
      <c r="N33" s="3"/>
      <c r="O33" s="2"/>
      <c r="Q33" s="6"/>
    </row>
    <row r="34" spans="1:17" ht="30.75" customHeight="1" x14ac:dyDescent="0.25">
      <c r="A34" s="115"/>
      <c r="B34" s="112" t="s">
        <v>112</v>
      </c>
      <c r="C34" s="112"/>
      <c r="D34" s="65" t="s">
        <v>86</v>
      </c>
      <c r="E34" s="65" t="s">
        <v>56</v>
      </c>
      <c r="F34" s="67">
        <v>6990540</v>
      </c>
      <c r="G34" s="4">
        <f t="shared" si="3"/>
        <v>3728288</v>
      </c>
      <c r="H34" s="4">
        <v>6990540</v>
      </c>
      <c r="I34" s="4">
        <f t="shared" si="4"/>
        <v>83886480</v>
      </c>
      <c r="J34" s="4">
        <f t="shared" si="2"/>
        <v>87614768</v>
      </c>
      <c r="K34" s="49"/>
      <c r="L34" s="49"/>
      <c r="M34" s="3"/>
      <c r="N34" s="3"/>
      <c r="O34" s="2"/>
      <c r="Q34" s="6"/>
    </row>
    <row r="35" spans="1:17" x14ac:dyDescent="0.25">
      <c r="A35" s="115"/>
      <c r="B35" s="112" t="s">
        <v>59</v>
      </c>
      <c r="C35" s="112"/>
      <c r="D35" s="65" t="s">
        <v>86</v>
      </c>
      <c r="E35" s="65" t="s">
        <v>56</v>
      </c>
      <c r="F35" s="67">
        <v>17492056</v>
      </c>
      <c r="G35" s="4">
        <f t="shared" si="3"/>
        <v>9329097</v>
      </c>
      <c r="H35" s="4">
        <v>17492056</v>
      </c>
      <c r="I35" s="4">
        <f t="shared" si="4"/>
        <v>209904672</v>
      </c>
      <c r="J35" s="4">
        <f t="shared" si="2"/>
        <v>219233769</v>
      </c>
      <c r="K35" s="49"/>
      <c r="L35" s="49"/>
      <c r="M35" s="3"/>
      <c r="N35" s="3"/>
      <c r="O35" s="2"/>
      <c r="Q35" s="6"/>
    </row>
    <row r="36" spans="1:17" x14ac:dyDescent="0.25">
      <c r="A36" s="115"/>
      <c r="B36" s="120" t="s">
        <v>60</v>
      </c>
      <c r="C36" s="120"/>
      <c r="D36" s="65" t="s">
        <v>86</v>
      </c>
      <c r="E36" s="65" t="s">
        <v>56</v>
      </c>
      <c r="F36" s="67">
        <v>9504000</v>
      </c>
      <c r="G36" s="4">
        <f t="shared" si="3"/>
        <v>5068800</v>
      </c>
      <c r="H36" s="4">
        <v>10454400</v>
      </c>
      <c r="I36" s="4">
        <f t="shared" si="4"/>
        <v>125452800</v>
      </c>
      <c r="J36" s="4">
        <f t="shared" si="2"/>
        <v>130521600</v>
      </c>
      <c r="K36" s="4"/>
      <c r="L36" s="4"/>
      <c r="M36" s="3"/>
      <c r="N36" s="3"/>
      <c r="O36" s="2"/>
      <c r="Q36" s="6"/>
    </row>
    <row r="37" spans="1:17" x14ac:dyDescent="0.25">
      <c r="A37" s="115"/>
      <c r="B37" s="120" t="s">
        <v>61</v>
      </c>
      <c r="C37" s="120"/>
      <c r="D37" s="65" t="s">
        <v>86</v>
      </c>
      <c r="E37" s="65" t="s">
        <v>56</v>
      </c>
      <c r="F37" s="67">
        <v>1755383</v>
      </c>
      <c r="G37" s="4">
        <f t="shared" si="3"/>
        <v>936204</v>
      </c>
      <c r="H37" s="4">
        <v>1755383</v>
      </c>
      <c r="I37" s="4">
        <f t="shared" si="4"/>
        <v>21064596</v>
      </c>
      <c r="J37" s="4">
        <f t="shared" si="2"/>
        <v>22000800</v>
      </c>
      <c r="K37" s="49"/>
      <c r="L37" s="49"/>
      <c r="M37" s="3"/>
      <c r="N37" s="3"/>
      <c r="O37" s="2"/>
      <c r="Q37" s="6"/>
    </row>
    <row r="38" spans="1:17" x14ac:dyDescent="0.25">
      <c r="A38" s="115"/>
      <c r="B38" s="122" t="s">
        <v>62</v>
      </c>
      <c r="C38" s="122"/>
      <c r="D38" s="122"/>
      <c r="E38" s="122"/>
      <c r="F38" s="75">
        <f>SUM(F14:F37)</f>
        <v>102219678</v>
      </c>
      <c r="G38" s="75">
        <f t="shared" ref="G38:J38" si="5">SUM(G14:G37)</f>
        <v>134677709</v>
      </c>
      <c r="H38" s="75">
        <f t="shared" si="5"/>
        <v>104683668</v>
      </c>
      <c r="I38" s="75">
        <f t="shared" si="5"/>
        <v>3101580324</v>
      </c>
      <c r="J38" s="75">
        <f t="shared" si="5"/>
        <v>3236258033</v>
      </c>
      <c r="K38" s="75">
        <f>SUM(K14:K37)</f>
        <v>0</v>
      </c>
      <c r="L38" s="75">
        <f>SUM(L14:L37)</f>
        <v>0</v>
      </c>
      <c r="M38" s="3"/>
      <c r="N38" s="3"/>
      <c r="O38" s="2"/>
      <c r="Q38" s="6"/>
    </row>
    <row r="39" spans="1:17" ht="31.5" x14ac:dyDescent="0.25">
      <c r="A39" s="115" t="s">
        <v>63</v>
      </c>
      <c r="B39" s="116" t="s">
        <v>64</v>
      </c>
      <c r="C39" s="116"/>
      <c r="D39" s="10" t="s">
        <v>65</v>
      </c>
      <c r="E39" s="10" t="s">
        <v>105</v>
      </c>
      <c r="F39" s="67">
        <v>1665920</v>
      </c>
      <c r="G39" s="4">
        <f>+ROUND(F39*$J$9,0)</f>
        <v>28320640</v>
      </c>
      <c r="H39" s="4">
        <v>1665920</v>
      </c>
      <c r="I39" s="4">
        <f>+ROUND(H39*$L$9,0)</f>
        <v>608060800</v>
      </c>
      <c r="J39" s="4">
        <f>+G39+I39</f>
        <v>636381440</v>
      </c>
      <c r="K39" s="49"/>
      <c r="L39" s="49"/>
      <c r="M39" s="3"/>
      <c r="N39" s="3"/>
      <c r="O39" s="2"/>
      <c r="Q39" s="6"/>
    </row>
    <row r="40" spans="1:17" ht="31.5" x14ac:dyDescent="0.25">
      <c r="A40" s="115"/>
      <c r="B40" s="116" t="s">
        <v>66</v>
      </c>
      <c r="C40" s="116"/>
      <c r="D40" s="10" t="s">
        <v>86</v>
      </c>
      <c r="E40" s="10" t="s">
        <v>87</v>
      </c>
      <c r="F40" s="67">
        <v>7878400</v>
      </c>
      <c r="G40" s="4">
        <f>+ROUND((F40/30)*$J$9,0)</f>
        <v>4464427</v>
      </c>
      <c r="H40" s="67">
        <v>7878400</v>
      </c>
      <c r="I40" s="4">
        <f>+ROUND((H40/30)*$L$9,0)</f>
        <v>95853867</v>
      </c>
      <c r="J40" s="4">
        <f>+G40+I40</f>
        <v>100318294</v>
      </c>
      <c r="K40" s="49"/>
      <c r="L40" s="49"/>
      <c r="M40" s="3"/>
      <c r="N40" s="3"/>
      <c r="O40" s="2"/>
      <c r="Q40" s="6"/>
    </row>
    <row r="41" spans="1:17" ht="31.5" x14ac:dyDescent="0.25">
      <c r="A41" s="115"/>
      <c r="B41" s="116" t="s">
        <v>113</v>
      </c>
      <c r="C41" s="116"/>
      <c r="D41" s="10" t="s">
        <v>86</v>
      </c>
      <c r="E41" s="10" t="s">
        <v>87</v>
      </c>
      <c r="F41" s="67">
        <v>9348760</v>
      </c>
      <c r="G41" s="4">
        <f>+ROUND((F41/30)*$J$10,0)</f>
        <v>5297631</v>
      </c>
      <c r="H41" s="67">
        <v>9348760</v>
      </c>
      <c r="I41" s="4">
        <f>+ROUND((H41/30)*$L$10,0)</f>
        <v>113743247</v>
      </c>
      <c r="J41" s="4">
        <v>119040878</v>
      </c>
      <c r="K41" s="49"/>
      <c r="L41" s="49"/>
      <c r="M41" s="3"/>
      <c r="N41" s="3"/>
      <c r="O41" s="2"/>
      <c r="Q41" s="6"/>
    </row>
    <row r="42" spans="1:17" x14ac:dyDescent="0.25">
      <c r="A42" s="115"/>
      <c r="B42" s="122" t="s">
        <v>67</v>
      </c>
      <c r="C42" s="122"/>
      <c r="D42" s="122"/>
      <c r="E42" s="122"/>
      <c r="F42" s="46">
        <f>SUM(F39:F41)</f>
        <v>18893080</v>
      </c>
      <c r="G42" s="46">
        <f t="shared" ref="G42:J42" si="6">SUM(G39:G41)</f>
        <v>38082698</v>
      </c>
      <c r="H42" s="46">
        <f t="shared" si="6"/>
        <v>18893080</v>
      </c>
      <c r="I42" s="46">
        <f t="shared" si="6"/>
        <v>817657914</v>
      </c>
      <c r="J42" s="46">
        <f t="shared" si="6"/>
        <v>855740612</v>
      </c>
      <c r="K42" s="46">
        <f t="shared" ref="K42:L42" si="7">SUM(K39:K41)</f>
        <v>0</v>
      </c>
      <c r="L42" s="46">
        <f t="shared" si="7"/>
        <v>0</v>
      </c>
      <c r="M42" s="27"/>
      <c r="N42" s="3"/>
      <c r="O42" s="2"/>
      <c r="Q42" s="6"/>
    </row>
    <row r="43" spans="1:17" ht="31.5" x14ac:dyDescent="0.25">
      <c r="A43" s="115" t="s">
        <v>68</v>
      </c>
      <c r="B43" s="47" t="s">
        <v>69</v>
      </c>
      <c r="C43" s="28">
        <v>81</v>
      </c>
      <c r="D43" s="10" t="s">
        <v>65</v>
      </c>
      <c r="E43" s="10" t="s">
        <v>104</v>
      </c>
      <c r="F43" s="29">
        <v>4046</v>
      </c>
      <c r="G43" s="4">
        <f>+ROUND(F43*C43*J9,0)</f>
        <v>5571342</v>
      </c>
      <c r="H43" s="29">
        <v>4046</v>
      </c>
      <c r="I43" s="4">
        <f>+ROUND(H43*C43*L9,0)</f>
        <v>119619990</v>
      </c>
      <c r="J43" s="4">
        <f>+G43+I43</f>
        <v>125191332</v>
      </c>
      <c r="K43" s="4"/>
      <c r="L43" s="4"/>
      <c r="M43" s="3"/>
      <c r="N43" s="3"/>
      <c r="O43" s="2"/>
      <c r="Q43" s="6"/>
    </row>
    <row r="44" spans="1:17" ht="30" customHeight="1" x14ac:dyDescent="0.25">
      <c r="A44" s="115"/>
      <c r="B44" s="107" t="s">
        <v>70</v>
      </c>
      <c r="C44" s="108"/>
      <c r="D44" s="10" t="s">
        <v>88</v>
      </c>
      <c r="E44" s="10" t="s">
        <v>71</v>
      </c>
      <c r="F44" s="38">
        <v>7391440</v>
      </c>
      <c r="G44" s="4">
        <f>+ROUND((F44/30)*$J$10,0)</f>
        <v>4188483</v>
      </c>
      <c r="H44" s="38">
        <v>7391440</v>
      </c>
      <c r="I44" s="4">
        <f>+ROUND((H44/30)*$L$10,0)</f>
        <v>89929187</v>
      </c>
      <c r="J44" s="4">
        <f t="shared" ref="J44:J53" si="8">+G44+I44</f>
        <v>94117670</v>
      </c>
      <c r="K44" s="4"/>
      <c r="L44" s="4"/>
      <c r="M44" s="3"/>
      <c r="N44" s="3"/>
      <c r="O44" s="2"/>
      <c r="Q44" s="6"/>
    </row>
    <row r="45" spans="1:17" ht="31.5" x14ac:dyDescent="0.25">
      <c r="A45" s="115"/>
      <c r="B45" s="47" t="s">
        <v>72</v>
      </c>
      <c r="C45" s="28">
        <v>1</v>
      </c>
      <c r="D45" s="17" t="s">
        <v>73</v>
      </c>
      <c r="E45" s="17" t="s">
        <v>74</v>
      </c>
      <c r="F45" s="29">
        <v>248737</v>
      </c>
      <c r="G45" s="4">
        <f>+ROUND(F45*C45,0)</f>
        <v>248737</v>
      </c>
      <c r="H45" s="4"/>
      <c r="I45" s="4"/>
      <c r="J45" s="4">
        <f t="shared" si="8"/>
        <v>248737</v>
      </c>
      <c r="K45" s="4"/>
      <c r="L45" s="4"/>
      <c r="M45" s="3"/>
      <c r="N45" s="3"/>
      <c r="O45" s="2">
        <f>H30*12*80</f>
        <v>416688960</v>
      </c>
      <c r="Q45" s="6"/>
    </row>
    <row r="46" spans="1:17" ht="31.5" x14ac:dyDescent="0.25">
      <c r="A46" s="115"/>
      <c r="B46" s="48" t="s">
        <v>75</v>
      </c>
      <c r="C46" s="28">
        <v>1</v>
      </c>
      <c r="D46" s="17" t="s">
        <v>73</v>
      </c>
      <c r="E46" s="17" t="s">
        <v>74</v>
      </c>
      <c r="F46" s="11"/>
      <c r="G46" s="11"/>
      <c r="H46" s="29">
        <v>1079191</v>
      </c>
      <c r="I46" s="4">
        <f>ROUND(C46*H46,0)</f>
        <v>1079191</v>
      </c>
      <c r="J46" s="4">
        <f t="shared" si="8"/>
        <v>1079191</v>
      </c>
      <c r="K46" s="4"/>
      <c r="L46" s="4"/>
      <c r="M46" s="3"/>
      <c r="N46" s="3"/>
      <c r="O46" s="2">
        <f>H31*12</f>
        <v>35362872</v>
      </c>
      <c r="Q46" s="6"/>
    </row>
    <row r="47" spans="1:17" ht="31.5" x14ac:dyDescent="0.25">
      <c r="A47" s="115"/>
      <c r="B47" s="47" t="s">
        <v>114</v>
      </c>
      <c r="C47" s="28">
        <v>1</v>
      </c>
      <c r="D47" s="17" t="s">
        <v>73</v>
      </c>
      <c r="E47" s="17" t="s">
        <v>74</v>
      </c>
      <c r="F47" s="67">
        <v>6963280</v>
      </c>
      <c r="G47" s="4">
        <f>+ROUND(F47*C47,0)</f>
        <v>6963280</v>
      </c>
      <c r="H47" s="4"/>
      <c r="I47" s="4"/>
      <c r="J47" s="4">
        <f t="shared" si="8"/>
        <v>6963280</v>
      </c>
      <c r="K47" s="4"/>
      <c r="L47" s="4"/>
      <c r="M47" s="3"/>
      <c r="N47" s="3"/>
      <c r="O47" s="2">
        <f t="shared" ref="O47:O52" si="9">H32*12</f>
        <v>2038368</v>
      </c>
      <c r="Q47" s="6"/>
    </row>
    <row r="48" spans="1:17" ht="31.5" x14ac:dyDescent="0.25">
      <c r="A48" s="115"/>
      <c r="B48" s="47" t="s">
        <v>76</v>
      </c>
      <c r="C48" s="28">
        <v>1</v>
      </c>
      <c r="D48" s="17" t="s">
        <v>73</v>
      </c>
      <c r="E48" s="17" t="s">
        <v>74</v>
      </c>
      <c r="F48" s="11"/>
      <c r="G48" s="11"/>
      <c r="H48" s="39">
        <v>6730657</v>
      </c>
      <c r="I48" s="4">
        <f>+ROUND(H48*C48,0)</f>
        <v>6730657</v>
      </c>
      <c r="J48" s="4">
        <f t="shared" si="8"/>
        <v>6730657</v>
      </c>
      <c r="K48" s="4"/>
      <c r="L48" s="4"/>
      <c r="M48" s="3"/>
      <c r="N48" s="3"/>
      <c r="O48" s="2">
        <f t="shared" si="9"/>
        <v>149686536</v>
      </c>
      <c r="Q48" s="6"/>
    </row>
    <row r="49" spans="1:19" ht="31.5" x14ac:dyDescent="0.25">
      <c r="A49" s="115"/>
      <c r="B49" s="47" t="s">
        <v>115</v>
      </c>
      <c r="C49" s="28">
        <v>1</v>
      </c>
      <c r="D49" s="17" t="s">
        <v>73</v>
      </c>
      <c r="E49" s="17" t="s">
        <v>74</v>
      </c>
      <c r="F49" s="40">
        <v>8435795</v>
      </c>
      <c r="G49" s="4">
        <f>+ROUND(F49*C49,0)</f>
        <v>8435795</v>
      </c>
      <c r="H49" s="4"/>
      <c r="I49" s="4"/>
      <c r="J49" s="4">
        <f t="shared" si="8"/>
        <v>8435795</v>
      </c>
      <c r="K49" s="4"/>
      <c r="L49" s="4"/>
      <c r="M49" s="3"/>
      <c r="N49" s="3"/>
      <c r="O49" s="2">
        <f t="shared" si="9"/>
        <v>83886480</v>
      </c>
      <c r="Q49" s="6"/>
    </row>
    <row r="50" spans="1:19" ht="45" x14ac:dyDescent="0.25">
      <c r="A50" s="115"/>
      <c r="B50" s="47" t="s">
        <v>119</v>
      </c>
      <c r="C50" s="28">
        <v>1</v>
      </c>
      <c r="D50" s="17" t="s">
        <v>73</v>
      </c>
      <c r="E50" s="17" t="s">
        <v>74</v>
      </c>
      <c r="F50" s="11"/>
      <c r="G50" s="11"/>
      <c r="H50" s="41">
        <v>59048</v>
      </c>
      <c r="I50" s="4">
        <f>+ROUND(H50*C50,0)</f>
        <v>59048</v>
      </c>
      <c r="J50" s="4">
        <f t="shared" si="8"/>
        <v>59048</v>
      </c>
      <c r="K50" s="4"/>
      <c r="L50" s="4"/>
      <c r="M50" s="3"/>
      <c r="N50" s="3"/>
      <c r="O50" s="2">
        <f t="shared" si="9"/>
        <v>209904672</v>
      </c>
      <c r="Q50" s="6"/>
    </row>
    <row r="51" spans="1:19" ht="31.5" x14ac:dyDescent="0.25">
      <c r="A51" s="115"/>
      <c r="B51" s="48" t="s">
        <v>77</v>
      </c>
      <c r="C51" s="23">
        <v>2</v>
      </c>
      <c r="D51" s="17" t="s">
        <v>78</v>
      </c>
      <c r="E51" s="65" t="s">
        <v>79</v>
      </c>
      <c r="F51" s="11"/>
      <c r="G51" s="11"/>
      <c r="H51" s="29">
        <v>126727</v>
      </c>
      <c r="I51" s="4">
        <f>+ROUND(H51*C51*$B$9,0)</f>
        <v>20276320</v>
      </c>
      <c r="J51" s="4">
        <f t="shared" si="8"/>
        <v>20276320</v>
      </c>
      <c r="K51" s="4"/>
      <c r="L51" s="4"/>
      <c r="M51" s="3"/>
      <c r="N51" s="3"/>
      <c r="O51" s="2">
        <f t="shared" si="9"/>
        <v>125452800</v>
      </c>
      <c r="Q51" s="6"/>
    </row>
    <row r="52" spans="1:19" ht="31.5" x14ac:dyDescent="0.25">
      <c r="A52" s="115"/>
      <c r="B52" s="48" t="s">
        <v>80</v>
      </c>
      <c r="C52" s="23">
        <v>4</v>
      </c>
      <c r="D52" s="17" t="s">
        <v>78</v>
      </c>
      <c r="E52" s="65" t="s">
        <v>79</v>
      </c>
      <c r="F52" s="11"/>
      <c r="G52" s="11"/>
      <c r="H52" s="29">
        <v>1011384</v>
      </c>
      <c r="I52" s="4">
        <f>+ROUND(H52*C52*$B$9,0)</f>
        <v>323642880</v>
      </c>
      <c r="J52" s="4">
        <f t="shared" si="8"/>
        <v>323642880</v>
      </c>
      <c r="K52" s="4"/>
      <c r="L52" s="4"/>
      <c r="M52" s="3"/>
      <c r="N52" s="3"/>
      <c r="O52" s="2">
        <f t="shared" si="9"/>
        <v>21064596</v>
      </c>
      <c r="Q52" s="6"/>
    </row>
    <row r="53" spans="1:19" ht="31.5" x14ac:dyDescent="0.25">
      <c r="A53" s="115"/>
      <c r="B53" s="67" t="s">
        <v>81</v>
      </c>
      <c r="C53" s="23">
        <v>10</v>
      </c>
      <c r="D53" s="17" t="s">
        <v>78</v>
      </c>
      <c r="E53" s="65" t="s">
        <v>71</v>
      </c>
      <c r="F53" s="11"/>
      <c r="G53" s="11"/>
      <c r="H53" s="5">
        <v>53224</v>
      </c>
      <c r="I53" s="4">
        <f>+ROUND(H53*C53,0)</f>
        <v>532240</v>
      </c>
      <c r="J53" s="4">
        <f t="shared" si="8"/>
        <v>532240</v>
      </c>
      <c r="K53" s="4"/>
      <c r="L53" s="4"/>
      <c r="M53" s="3"/>
      <c r="N53" s="3"/>
      <c r="O53" s="2"/>
    </row>
    <row r="54" spans="1:19" x14ac:dyDescent="0.25">
      <c r="A54" s="115"/>
      <c r="B54" s="122" t="s">
        <v>82</v>
      </c>
      <c r="C54" s="122"/>
      <c r="D54" s="122"/>
      <c r="E54" s="122"/>
      <c r="F54" s="75">
        <f>SUM(F43:F53)</f>
        <v>23043298</v>
      </c>
      <c r="G54" s="75">
        <f>SUM(G43:G53)</f>
        <v>25407637</v>
      </c>
      <c r="H54" s="75">
        <f>SUM(H43:H53)</f>
        <v>16455717</v>
      </c>
      <c r="I54" s="75">
        <f>SUM(I43:I53)</f>
        <v>561869513</v>
      </c>
      <c r="J54" s="75">
        <f>SUM(J43:J53)</f>
        <v>587277150</v>
      </c>
      <c r="K54" s="75">
        <f t="shared" ref="K54:L54" si="10">SUM(K43:K53)</f>
        <v>0</v>
      </c>
      <c r="L54" s="75">
        <f t="shared" si="10"/>
        <v>0</v>
      </c>
      <c r="M54" s="25"/>
      <c r="N54" s="3"/>
      <c r="O54" s="37"/>
      <c r="P54" s="8"/>
      <c r="S54" s="2"/>
    </row>
    <row r="55" spans="1:19" x14ac:dyDescent="0.25">
      <c r="A55" s="114" t="s">
        <v>83</v>
      </c>
      <c r="B55" s="114"/>
      <c r="C55" s="114"/>
      <c r="D55" s="114"/>
      <c r="E55" s="114"/>
      <c r="F55" s="70">
        <f>+F54+F42+F38</f>
        <v>144156056</v>
      </c>
      <c r="G55" s="70">
        <f>+G54+G42+G38</f>
        <v>198168044</v>
      </c>
      <c r="H55" s="70">
        <f>+H54+H42+H38</f>
        <v>140032465</v>
      </c>
      <c r="I55" s="70">
        <f>+I54+I42+I38</f>
        <v>4481107751</v>
      </c>
      <c r="J55" s="70">
        <f>+J54+J42+J38</f>
        <v>4679275795</v>
      </c>
      <c r="K55" s="70">
        <f t="shared" ref="K55:L55" si="11">+K54+K42+K38</f>
        <v>0</v>
      </c>
      <c r="L55" s="70">
        <f t="shared" si="11"/>
        <v>0</v>
      </c>
      <c r="M55" s="27"/>
      <c r="N55" s="3"/>
      <c r="O55" s="2">
        <f>H40*12</f>
        <v>94540800</v>
      </c>
    </row>
    <row r="56" spans="1:19" x14ac:dyDescent="0.25">
      <c r="A56" s="81"/>
      <c r="B56" s="81"/>
      <c r="C56" s="81"/>
      <c r="D56" s="81"/>
      <c r="E56" s="81"/>
      <c r="F56" s="27"/>
      <c r="G56" s="27"/>
      <c r="H56" s="27"/>
      <c r="I56" s="105" t="s">
        <v>103</v>
      </c>
      <c r="J56" s="106"/>
      <c r="K56" s="94">
        <f>K55/J55</f>
        <v>0</v>
      </c>
      <c r="L56" s="94">
        <f>L55/J55</f>
        <v>0</v>
      </c>
      <c r="N56" s="3"/>
      <c r="O56" s="2">
        <f>H41*12</f>
        <v>112185120</v>
      </c>
    </row>
    <row r="57" spans="1:19" ht="20.25" x14ac:dyDescent="0.25">
      <c r="A57" s="81"/>
      <c r="B57" s="81"/>
      <c r="C57" s="81"/>
      <c r="D57" s="81"/>
      <c r="E57" s="81"/>
      <c r="F57" s="27"/>
      <c r="G57" s="27"/>
      <c r="H57" s="27"/>
      <c r="I57" s="27"/>
      <c r="J57" s="82"/>
      <c r="K57" s="84">
        <f>K56+L56</f>
        <v>0</v>
      </c>
      <c r="L57" s="83"/>
      <c r="N57" s="27"/>
      <c r="O57" s="2"/>
    </row>
    <row r="58" spans="1:19" ht="18" x14ac:dyDescent="0.25">
      <c r="A58" s="100" t="s">
        <v>99</v>
      </c>
      <c r="B58" s="100"/>
      <c r="C58" s="100"/>
      <c r="D58" s="100"/>
      <c r="E58" s="100"/>
      <c r="F58" s="100"/>
      <c r="G58" s="100"/>
      <c r="H58" s="100"/>
      <c r="I58" s="100"/>
      <c r="J58" s="100"/>
      <c r="K58" s="100"/>
      <c r="L58" s="100"/>
      <c r="N58" s="3"/>
      <c r="O58" s="2"/>
    </row>
    <row r="59" spans="1:19" ht="15" x14ac:dyDescent="0.25">
      <c r="A59" s="101" t="s">
        <v>100</v>
      </c>
      <c r="B59" s="102"/>
      <c r="C59" s="102"/>
      <c r="D59" s="102"/>
      <c r="E59" s="102"/>
      <c r="F59" s="102"/>
      <c r="G59" s="102"/>
      <c r="H59" s="102"/>
      <c r="I59" s="102"/>
      <c r="J59" s="102"/>
      <c r="K59" s="102"/>
      <c r="L59" s="103"/>
      <c r="N59" s="3"/>
      <c r="O59" s="2"/>
    </row>
    <row r="60" spans="1:19" ht="31.5" customHeight="1" x14ac:dyDescent="0.25">
      <c r="A60" s="118" t="s">
        <v>110</v>
      </c>
      <c r="B60" s="118"/>
      <c r="C60" s="118"/>
      <c r="D60" s="118"/>
      <c r="E60" s="118"/>
      <c r="F60" s="118"/>
      <c r="G60" s="118"/>
      <c r="H60" s="118"/>
      <c r="I60" s="118"/>
      <c r="J60" s="118"/>
      <c r="K60" s="118"/>
      <c r="L60" s="118"/>
      <c r="N60" s="3"/>
      <c r="O60" s="2"/>
    </row>
    <row r="61" spans="1:19" ht="31.5" customHeight="1" x14ac:dyDescent="0.25">
      <c r="A61" s="118"/>
      <c r="B61" s="118"/>
      <c r="C61" s="118"/>
      <c r="D61" s="118"/>
      <c r="E61" s="118"/>
      <c r="F61" s="118"/>
      <c r="G61" s="118"/>
      <c r="H61" s="118"/>
      <c r="I61" s="118"/>
      <c r="J61" s="118"/>
      <c r="K61" s="118"/>
      <c r="L61" s="118"/>
      <c r="N61" s="3"/>
      <c r="O61" s="2"/>
    </row>
    <row r="62" spans="1:19" ht="31.5" customHeight="1" x14ac:dyDescent="0.25">
      <c r="A62" s="118"/>
      <c r="B62" s="118"/>
      <c r="C62" s="118"/>
      <c r="D62" s="118"/>
      <c r="E62" s="118"/>
      <c r="F62" s="118"/>
      <c r="G62" s="118"/>
      <c r="H62" s="118"/>
      <c r="I62" s="118"/>
      <c r="J62" s="118"/>
      <c r="K62" s="118"/>
      <c r="L62" s="118"/>
      <c r="N62" s="3"/>
      <c r="O62" s="2"/>
    </row>
    <row r="63" spans="1:19" ht="31.5" customHeight="1" x14ac:dyDescent="0.25">
      <c r="A63" s="118"/>
      <c r="B63" s="118"/>
      <c r="C63" s="118"/>
      <c r="D63" s="118"/>
      <c r="E63" s="118"/>
      <c r="F63" s="118"/>
      <c r="G63" s="118"/>
      <c r="H63" s="118"/>
      <c r="I63" s="118"/>
      <c r="J63" s="118"/>
      <c r="K63" s="118"/>
      <c r="L63" s="118"/>
      <c r="N63" s="3"/>
      <c r="O63" s="2"/>
    </row>
    <row r="64" spans="1:19" ht="31.5" customHeight="1" x14ac:dyDescent="0.25">
      <c r="A64" s="118"/>
      <c r="B64" s="118"/>
      <c r="C64" s="118"/>
      <c r="D64" s="118"/>
      <c r="E64" s="118"/>
      <c r="F64" s="118"/>
      <c r="G64" s="118"/>
      <c r="H64" s="118"/>
      <c r="I64" s="118"/>
      <c r="J64" s="118"/>
      <c r="K64" s="118"/>
      <c r="L64" s="118"/>
      <c r="N64" s="3"/>
      <c r="O64" s="2"/>
      <c r="P64" s="9"/>
    </row>
    <row r="65" spans="1:16" ht="42" customHeight="1" x14ac:dyDescent="0.25">
      <c r="A65" s="118"/>
      <c r="B65" s="118"/>
      <c r="C65" s="118"/>
      <c r="D65" s="118"/>
      <c r="E65" s="118"/>
      <c r="F65" s="118"/>
      <c r="G65" s="118"/>
      <c r="H65" s="118"/>
      <c r="I65" s="118"/>
      <c r="J65" s="118"/>
      <c r="K65" s="118"/>
      <c r="L65" s="118"/>
      <c r="N65" s="3"/>
      <c r="O65" s="2"/>
      <c r="P65" s="9"/>
    </row>
    <row r="66" spans="1:16" ht="31.5" customHeight="1" x14ac:dyDescent="0.25">
      <c r="A66" s="118"/>
      <c r="B66" s="118"/>
      <c r="C66" s="118"/>
      <c r="D66" s="118"/>
      <c r="E66" s="118"/>
      <c r="F66" s="118"/>
      <c r="G66" s="118"/>
      <c r="H66" s="118"/>
      <c r="I66" s="118"/>
      <c r="J66" s="118"/>
      <c r="K66" s="118"/>
      <c r="L66" s="118"/>
      <c r="N66" s="3"/>
      <c r="O66" s="2"/>
    </row>
    <row r="67" spans="1:16" ht="31.5" customHeight="1" x14ac:dyDescent="0.25">
      <c r="A67" s="118"/>
      <c r="B67" s="118"/>
      <c r="C67" s="118"/>
      <c r="D67" s="118"/>
      <c r="E67" s="118"/>
      <c r="F67" s="118"/>
      <c r="G67" s="118"/>
      <c r="H67" s="118"/>
      <c r="I67" s="118"/>
      <c r="J67" s="118"/>
      <c r="K67" s="118"/>
      <c r="L67" s="118"/>
      <c r="N67" s="3"/>
      <c r="O67" s="2"/>
    </row>
    <row r="68" spans="1:16" ht="31.5" customHeight="1" x14ac:dyDescent="0.25">
      <c r="A68" s="118"/>
      <c r="B68" s="118"/>
      <c r="C68" s="118"/>
      <c r="D68" s="118"/>
      <c r="E68" s="118"/>
      <c r="F68" s="118"/>
      <c r="G68" s="118"/>
      <c r="H68" s="118"/>
      <c r="I68" s="118"/>
      <c r="J68" s="118"/>
      <c r="K68" s="118"/>
      <c r="L68" s="118"/>
      <c r="N68" s="3"/>
      <c r="O68" s="2"/>
    </row>
    <row r="69" spans="1:16" ht="31.5" customHeight="1" x14ac:dyDescent="0.25">
      <c r="A69" s="118"/>
      <c r="B69" s="118"/>
      <c r="C69" s="118"/>
      <c r="D69" s="118"/>
      <c r="E69" s="118"/>
      <c r="F69" s="118"/>
      <c r="G69" s="118"/>
      <c r="H69" s="118"/>
      <c r="I69" s="118"/>
      <c r="J69" s="118"/>
      <c r="K69" s="118"/>
      <c r="L69" s="118"/>
      <c r="N69" s="25"/>
      <c r="O69" s="2"/>
    </row>
    <row r="70" spans="1:16" ht="51" customHeight="1" x14ac:dyDescent="0.25">
      <c r="A70" s="118"/>
      <c r="B70" s="118"/>
      <c r="C70" s="118"/>
      <c r="D70" s="118"/>
      <c r="E70" s="118"/>
      <c r="F70" s="118"/>
      <c r="G70" s="118"/>
      <c r="H70" s="118"/>
      <c r="I70" s="118"/>
      <c r="J70" s="118"/>
      <c r="K70" s="118"/>
      <c r="L70" s="118"/>
      <c r="N70" s="27"/>
      <c r="O70" s="2"/>
    </row>
    <row r="71" spans="1:16" ht="15" x14ac:dyDescent="0.25">
      <c r="A71" s="118"/>
      <c r="B71" s="118"/>
      <c r="C71" s="118"/>
      <c r="D71" s="118"/>
      <c r="E71" s="118"/>
      <c r="F71" s="118"/>
      <c r="G71" s="118"/>
      <c r="H71" s="118"/>
      <c r="I71" s="118"/>
      <c r="J71" s="118"/>
      <c r="K71" s="118"/>
      <c r="L71" s="118"/>
    </row>
    <row r="72" spans="1:16" ht="15" x14ac:dyDescent="0.25">
      <c r="A72" s="118"/>
      <c r="B72" s="118"/>
      <c r="C72" s="118"/>
      <c r="D72" s="118"/>
      <c r="E72" s="118"/>
      <c r="F72" s="118"/>
      <c r="G72" s="118"/>
      <c r="H72" s="118"/>
      <c r="I72" s="118"/>
      <c r="J72" s="118"/>
      <c r="K72" s="118"/>
      <c r="L72" s="118"/>
    </row>
    <row r="73" spans="1:16" ht="15" x14ac:dyDescent="0.25">
      <c r="A73" s="118"/>
      <c r="B73" s="118"/>
      <c r="C73" s="118"/>
      <c r="D73" s="118"/>
      <c r="E73" s="118"/>
      <c r="F73" s="118"/>
      <c r="G73" s="118"/>
      <c r="H73" s="118"/>
      <c r="I73" s="118"/>
      <c r="J73" s="118"/>
      <c r="K73" s="118"/>
      <c r="L73" s="118"/>
    </row>
    <row r="74" spans="1:16" ht="15" x14ac:dyDescent="0.25">
      <c r="A74" s="118"/>
      <c r="B74" s="118"/>
      <c r="C74" s="118"/>
      <c r="D74" s="118"/>
      <c r="E74" s="118"/>
      <c r="F74" s="118"/>
      <c r="G74" s="118"/>
      <c r="H74" s="118"/>
      <c r="I74" s="118"/>
      <c r="J74" s="118"/>
      <c r="K74" s="118"/>
      <c r="L74" s="118"/>
    </row>
    <row r="75" spans="1:16" ht="30.75" customHeight="1" x14ac:dyDescent="0.25">
      <c r="A75" s="118"/>
      <c r="B75" s="118"/>
      <c r="C75" s="118"/>
      <c r="D75" s="118"/>
      <c r="E75" s="118"/>
      <c r="F75" s="118"/>
      <c r="G75" s="118"/>
      <c r="H75" s="118"/>
      <c r="I75" s="118"/>
      <c r="J75" s="118"/>
      <c r="K75" s="118"/>
      <c r="L75" s="118"/>
    </row>
    <row r="76" spans="1:16" ht="15" x14ac:dyDescent="0.25">
      <c r="A76" s="99" t="s">
        <v>102</v>
      </c>
      <c r="B76" s="99"/>
      <c r="C76" s="99"/>
      <c r="D76" s="99"/>
      <c r="E76" s="99"/>
      <c r="F76" s="99"/>
      <c r="G76" s="99"/>
      <c r="H76" s="99"/>
      <c r="I76" s="99"/>
      <c r="J76" s="99"/>
      <c r="K76" s="99"/>
      <c r="L76" s="99"/>
    </row>
    <row r="77" spans="1:16" ht="15" x14ac:dyDescent="0.25">
      <c r="A77" s="99"/>
      <c r="B77" s="99"/>
      <c r="C77" s="99"/>
      <c r="D77" s="99"/>
      <c r="E77" s="99"/>
      <c r="F77" s="99"/>
      <c r="G77" s="99"/>
      <c r="H77" s="99"/>
      <c r="I77" s="99"/>
      <c r="J77" s="99"/>
      <c r="K77" s="99"/>
      <c r="L77" s="99"/>
    </row>
    <row r="78" spans="1:16" ht="15" x14ac:dyDescent="0.25">
      <c r="A78" s="99"/>
      <c r="B78" s="99"/>
      <c r="C78" s="99"/>
      <c r="D78" s="99"/>
      <c r="E78" s="99"/>
      <c r="F78" s="99"/>
      <c r="G78" s="99"/>
      <c r="H78" s="99"/>
      <c r="I78" s="99"/>
      <c r="J78" s="99"/>
      <c r="K78" s="99"/>
      <c r="L78" s="99"/>
    </row>
    <row r="79" spans="1:16" ht="15" x14ac:dyDescent="0.25">
      <c r="A79" s="99"/>
      <c r="B79" s="99"/>
      <c r="C79" s="99"/>
      <c r="D79" s="99"/>
      <c r="E79" s="99"/>
      <c r="F79" s="99"/>
      <c r="G79" s="99"/>
      <c r="H79" s="99"/>
      <c r="I79" s="99"/>
      <c r="J79" s="99"/>
      <c r="K79" s="99"/>
      <c r="L79" s="99"/>
    </row>
    <row r="80" spans="1:16" ht="15" x14ac:dyDescent="0.25">
      <c r="A80" s="99"/>
      <c r="B80" s="99"/>
      <c r="C80" s="99"/>
      <c r="D80" s="99"/>
      <c r="E80" s="99"/>
      <c r="F80" s="99"/>
      <c r="G80" s="99"/>
      <c r="H80" s="99"/>
      <c r="I80" s="99"/>
      <c r="J80" s="99"/>
      <c r="K80" s="99"/>
      <c r="L80" s="99"/>
    </row>
    <row r="81" spans="1:12" ht="15" x14ac:dyDescent="0.25">
      <c r="A81" s="99"/>
      <c r="B81" s="99"/>
      <c r="C81" s="99"/>
      <c r="D81" s="99"/>
      <c r="E81" s="99"/>
      <c r="F81" s="99"/>
      <c r="G81" s="99"/>
      <c r="H81" s="99"/>
      <c r="I81" s="99"/>
      <c r="J81" s="99"/>
      <c r="K81" s="99"/>
      <c r="L81" s="99"/>
    </row>
    <row r="82" spans="1:12" ht="15" x14ac:dyDescent="0.25">
      <c r="A82" s="99"/>
      <c r="B82" s="99"/>
      <c r="C82" s="99"/>
      <c r="D82" s="99"/>
      <c r="E82" s="99"/>
      <c r="F82" s="99"/>
      <c r="G82" s="99"/>
      <c r="H82" s="99"/>
      <c r="I82" s="99"/>
      <c r="J82" s="99"/>
      <c r="K82" s="99"/>
      <c r="L82" s="99"/>
    </row>
    <row r="83" spans="1:12" ht="15" x14ac:dyDescent="0.25">
      <c r="A83" s="99"/>
      <c r="B83" s="99"/>
      <c r="C83" s="99"/>
      <c r="D83" s="99"/>
      <c r="E83" s="99"/>
      <c r="F83" s="99"/>
      <c r="G83" s="99"/>
      <c r="H83" s="99"/>
      <c r="I83" s="99"/>
      <c r="J83" s="99"/>
      <c r="K83" s="99"/>
      <c r="L83" s="99"/>
    </row>
    <row r="84" spans="1:12" ht="15" x14ac:dyDescent="0.25">
      <c r="A84" s="99"/>
      <c r="B84" s="99"/>
      <c r="C84" s="99"/>
      <c r="D84" s="99"/>
      <c r="E84" s="99"/>
      <c r="F84" s="99"/>
      <c r="G84" s="99"/>
      <c r="H84" s="99"/>
      <c r="I84" s="99"/>
      <c r="J84" s="99"/>
      <c r="K84" s="99"/>
      <c r="L84" s="99"/>
    </row>
    <row r="85" spans="1:12" ht="15" x14ac:dyDescent="0.25">
      <c r="A85" s="99"/>
      <c r="B85" s="99"/>
      <c r="C85" s="99"/>
      <c r="D85" s="99"/>
      <c r="E85" s="99"/>
      <c r="F85" s="99"/>
      <c r="G85" s="99"/>
      <c r="H85" s="99"/>
      <c r="I85" s="99"/>
      <c r="J85" s="99"/>
      <c r="K85" s="99"/>
      <c r="L85" s="99"/>
    </row>
  </sheetData>
  <autoFilter ref="B13:J13" xr:uid="{ED066296-94B3-4990-ACA7-2E67BDB08DF4}">
    <filterColumn colId="2" showButton="0"/>
  </autoFilter>
  <mergeCells count="50">
    <mergeCell ref="I56:J56"/>
    <mergeCell ref="A58:L58"/>
    <mergeCell ref="A59:L59"/>
    <mergeCell ref="A60:L75"/>
    <mergeCell ref="A76:L85"/>
    <mergeCell ref="A55:E55"/>
    <mergeCell ref="B42:E42"/>
    <mergeCell ref="B41:C41"/>
    <mergeCell ref="B44:C44"/>
    <mergeCell ref="A39:A42"/>
    <mergeCell ref="B39:C39"/>
    <mergeCell ref="B40:C40"/>
    <mergeCell ref="A43:A54"/>
    <mergeCell ref="B38:E38"/>
    <mergeCell ref="B54:E54"/>
    <mergeCell ref="A14:A38"/>
    <mergeCell ref="B37:C37"/>
    <mergeCell ref="B36:C36"/>
    <mergeCell ref="D27:E27"/>
    <mergeCell ref="D28:E28"/>
    <mergeCell ref="B30:C30"/>
    <mergeCell ref="B33:C33"/>
    <mergeCell ref="B34:C34"/>
    <mergeCell ref="B35:C35"/>
    <mergeCell ref="D17:E17"/>
    <mergeCell ref="B31:C31"/>
    <mergeCell ref="D26:E26"/>
    <mergeCell ref="D29:E29"/>
    <mergeCell ref="B32:C32"/>
    <mergeCell ref="D23:E23"/>
    <mergeCell ref="D25:E25"/>
    <mergeCell ref="D24:E24"/>
    <mergeCell ref="D10:G10"/>
    <mergeCell ref="K12:L12"/>
    <mergeCell ref="F12:G12"/>
    <mergeCell ref="H12:I12"/>
    <mergeCell ref="D18:E18"/>
    <mergeCell ref="D19:E19"/>
    <mergeCell ref="D20:E20"/>
    <mergeCell ref="D21:E21"/>
    <mergeCell ref="D22:E22"/>
    <mergeCell ref="D13:E13"/>
    <mergeCell ref="D14:E14"/>
    <mergeCell ref="D15:E15"/>
    <mergeCell ref="D16:E16"/>
    <mergeCell ref="B1:L1"/>
    <mergeCell ref="B2:L2"/>
    <mergeCell ref="B3:L3"/>
    <mergeCell ref="B4:L4"/>
    <mergeCell ref="D6:G9"/>
  </mergeCells>
  <dataValidations disablePrompts="1" count="1">
    <dataValidation allowBlank="1" showInputMessage="1" showErrorMessage="1" prompt="ENTIENDASE UN MES DE ATENCIÓN COMO MES LABORAL QUE REFIERE 30 DIAS" sqref="A8:A9" xr:uid="{208F91C5-34EA-465F-8287-84122509378B}"/>
  </dataValidations>
  <printOptions horizontalCentered="1" verticalCentered="1"/>
  <pageMargins left="0" right="0" top="0" bottom="0" header="0" footer="0"/>
  <pageSetup scale="31" orientation="landscape"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13</vt:i4>
      </vt:variant>
    </vt:vector>
  </HeadingPairs>
  <TitlesOfParts>
    <vt:vector size="26" baseType="lpstr">
      <vt:lpstr> BOGOTÁ Intermitentes 60 1</vt:lpstr>
      <vt:lpstr> BOGOTÁ Extensos 80 2</vt:lpstr>
      <vt:lpstr> BOGOTÁ Extensos 80  3</vt:lpstr>
      <vt:lpstr> BOGOTÁ Extensos 80 4</vt:lpstr>
      <vt:lpstr> BOGOTÁ Intermitentes 80 5</vt:lpstr>
      <vt:lpstr> BOGOTÁ Intermitentes 60 6</vt:lpstr>
      <vt:lpstr> BOGOTÁ Extensos 80 7</vt:lpstr>
      <vt:lpstr> BOGOTÁ Intermitentes 60 8</vt:lpstr>
      <vt:lpstr> BOGOTÁ Intermitentes 80 9</vt:lpstr>
      <vt:lpstr> BOGOTÁ Extensos  80 10</vt:lpstr>
      <vt:lpstr> BOGOTÁ Extensos  80 11</vt:lpstr>
      <vt:lpstr> BOGOTÁ Extensos 80  12</vt:lpstr>
      <vt:lpstr> BOGOTÁ Extensos  80 13</vt:lpstr>
      <vt:lpstr>' BOGOTÁ Extensos  80 10'!Área_de_impresión</vt:lpstr>
      <vt:lpstr>' BOGOTÁ Extensos  80 11'!Área_de_impresión</vt:lpstr>
      <vt:lpstr>' BOGOTÁ Extensos  80 13'!Área_de_impresión</vt:lpstr>
      <vt:lpstr>' BOGOTÁ Extensos 80  12'!Área_de_impresión</vt:lpstr>
      <vt:lpstr>' BOGOTÁ Extensos 80  3'!Área_de_impresión</vt:lpstr>
      <vt:lpstr>' BOGOTÁ Extensos 80 2'!Área_de_impresión</vt:lpstr>
      <vt:lpstr>' BOGOTÁ Extensos 80 4'!Área_de_impresión</vt:lpstr>
      <vt:lpstr>' BOGOTÁ Extensos 80 7'!Área_de_impresión</vt:lpstr>
      <vt:lpstr>' BOGOTÁ Intermitentes 60 1'!Área_de_impresión</vt:lpstr>
      <vt:lpstr>' BOGOTÁ Intermitentes 60 6'!Área_de_impresión</vt:lpstr>
      <vt:lpstr>' BOGOTÁ Intermitentes 60 8'!Área_de_impresión</vt:lpstr>
      <vt:lpstr>' BOGOTÁ Intermitentes 80 5'!Área_de_impresión</vt:lpstr>
      <vt:lpstr>' BOGOTÁ Intermitentes 80 9'!Área_de_impresión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cp:keywords/>
  <dc:description/>
  <cp:lastModifiedBy>PATRICIA RENDON</cp:lastModifiedBy>
  <cp:revision/>
  <cp:lastPrinted>2022-11-09T17:20:36Z</cp:lastPrinted>
  <dcterms:created xsi:type="dcterms:W3CDTF">2022-02-13T19:24:53Z</dcterms:created>
  <dcterms:modified xsi:type="dcterms:W3CDTF">2022-11-09T18:32:51Z</dcterms:modified>
  <cp:category/>
  <cp:contentStatus/>
</cp:coreProperties>
</file>