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U37CONT030\g\2022\17. PROCESOS EGAT\EGAT-CA-009-2022 MQ\CA 009 MEDICO QUIRURGICO\"/>
    </mc:Choice>
  </mc:AlternateContent>
  <xr:revisionPtr revIDLastSave="0" documentId="13_ncr:1_{4A4C2E17-FC87-483C-815D-3BF3AE83C905}" xr6:coauthVersionLast="36" xr6:coauthVersionMax="36" xr10:uidLastSave="{00000000-0000-0000-0000-000000000000}"/>
  <bookViews>
    <workbookView xWindow="0" yWindow="0" windowWidth="28800" windowHeight="12225" firstSheet="23" activeTab="25" xr2:uid="{00000000-000D-0000-FFFF-FFFF00000000}"/>
  </bookViews>
  <sheets>
    <sheet name="RESUMEN" sheetId="3" state="hidden" r:id="rId1"/>
    <sheet name="DETALLADO" sheetId="1" state="hidden" r:id="rId2"/>
    <sheet name="No Aceptar Recomend." sheetId="4" state="hidden" r:id="rId3"/>
    <sheet name="=Valor Verificación" sheetId="5" state="hidden" r:id="rId4"/>
    <sheet name="Ítems Adjudicados" sheetId="6" state="hidden" r:id="rId5"/>
    <sheet name="GENERAL IVA" sheetId="15" state="hidden" r:id="rId6"/>
    <sheet name="Alfa Trading" sheetId="16" state="hidden" r:id="rId7"/>
    <sheet name="Arpa Medical" sheetId="19" state="hidden" r:id="rId8"/>
    <sheet name="Bioplast" sheetId="21" state="hidden" r:id="rId9"/>
    <sheet name="Company Mediqboy" sheetId="24" state="hidden" r:id="rId10"/>
    <sheet name="CTP Médica S.A. " sheetId="25" state="hidden" r:id="rId11"/>
    <sheet name="Discolmedica" sheetId="26" state="hidden" r:id="rId12"/>
    <sheet name="Friden" sheetId="27" state="hidden" r:id="rId13"/>
    <sheet name="Johnson &amp; Johnson" sheetId="28" state="hidden" r:id="rId14"/>
    <sheet name="LifeSumimed SAS" sheetId="29" state="hidden" r:id="rId15"/>
    <sheet name="M&amp;M " sheetId="30" state="hidden" r:id="rId16"/>
    <sheet name="Polimedic's" sheetId="31" state="hidden" r:id="rId17"/>
    <sheet name="Quirumedicas" sheetId="32" state="hidden" r:id="rId18"/>
    <sheet name="Rafael Antonio Salamanca" sheetId="33" state="hidden" r:id="rId19"/>
    <sheet name="Sherleg" sheetId="34" state="hidden" r:id="rId20"/>
    <sheet name="Smith &amp; Nephew" sheetId="35" state="hidden" r:id="rId21"/>
    <sheet name="Suministros Hospitalarios" sheetId="36" state="hidden" r:id="rId22"/>
    <sheet name="Ucipharma" sheetId="37" state="hidden" r:id="rId23"/>
    <sheet name="Adjud.Total" sheetId="38" r:id="rId24"/>
    <sheet name="Adjud.Total Cód. SISSSO" sheetId="18" r:id="rId25"/>
    <sheet name="Resumen Total" sheetId="39" r:id="rId26"/>
  </sheets>
  <definedNames>
    <definedName name="_xlnm._FilterDatabase" localSheetId="3" hidden="1">'=Valor Verificación'!$A$3:$R$10</definedName>
    <definedName name="_xlnm._FilterDatabase" localSheetId="23" hidden="1">Adjud.Total!$A$2:$H$6</definedName>
    <definedName name="_xlnm._FilterDatabase" localSheetId="24" hidden="1">'Adjud.Total Cód. SISSSO'!$A$2:$I$6</definedName>
    <definedName name="_xlnm._FilterDatabase" localSheetId="6" hidden="1">'Alfa Trading'!$A$2:$I$6</definedName>
    <definedName name="_xlnm._FilterDatabase" localSheetId="7" hidden="1">'Arpa Medical'!$A$2:$I$10</definedName>
    <definedName name="_xlnm._FilterDatabase" localSheetId="8" hidden="1">Bioplast!$A$2:$I$79</definedName>
    <definedName name="_xlnm._FilterDatabase" localSheetId="9" hidden="1">'Company Mediqboy'!$A$2:$I$14</definedName>
    <definedName name="_xlnm._FilterDatabase" localSheetId="10" hidden="1">'CTP Médica S.A. '!$A$2:$I$4</definedName>
    <definedName name="_xlnm._FilterDatabase" localSheetId="1" hidden="1">DETALLADO!$A$3:$R$306</definedName>
    <definedName name="_xlnm._FilterDatabase" localSheetId="11" hidden="1">Discolmedica!$A$2:$I$36</definedName>
    <definedName name="_xlnm._FilterDatabase" localSheetId="12" hidden="1">Friden!$A$2:$I$3</definedName>
    <definedName name="_xlnm._FilterDatabase" localSheetId="5" hidden="1">'GENERAL IVA'!$A$1:$J$303</definedName>
    <definedName name="_xlnm._FilterDatabase" localSheetId="4" hidden="1">'Ítems Adjudicados'!$A$3:$R$165</definedName>
    <definedName name="_xlnm._FilterDatabase" localSheetId="13" hidden="1">'Johnson &amp; Johnson'!$A$2:$I$4</definedName>
    <definedName name="_xlnm._FilterDatabase" localSheetId="14" hidden="1">'LifeSumimed SAS'!$A$2:$I$22</definedName>
    <definedName name="_xlnm._FilterDatabase" localSheetId="15" hidden="1">'M&amp;M '!$A$2:$I$6</definedName>
    <definedName name="_xlnm._FilterDatabase" localSheetId="2" hidden="1">'No Aceptar Recomend.'!$A$3:$R$137</definedName>
    <definedName name="_xlnm._FilterDatabase" localSheetId="16" hidden="1">'Polimedic''s'!$A$2:$I$14</definedName>
    <definedName name="_xlnm._FilterDatabase" localSheetId="17" hidden="1">Quirumedicas!$A$2:$I$5</definedName>
    <definedName name="_xlnm._FilterDatabase" localSheetId="18" hidden="1">'Rafael Antonio Salamanca'!$A$2:$I$10</definedName>
    <definedName name="_xlnm._FilterDatabase" localSheetId="19" hidden="1">Sherleg!$A$2:$I$19</definedName>
    <definedName name="_xlnm._FilterDatabase" localSheetId="20" hidden="1">'Smith &amp; Nephew'!$A$2:$I$3</definedName>
    <definedName name="_xlnm._FilterDatabase" localSheetId="21" hidden="1">'Suministros Hospitalarios'!$A$2:$I$3</definedName>
    <definedName name="_xlnm._FilterDatabase" localSheetId="22" hidden="1">Ucipharma!$A$2:$I$5</definedName>
  </definedNames>
  <calcPr calcId="191029"/>
  <pivotCaches>
    <pivotCache cacheId="0" r:id="rId2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9" l="1"/>
  <c r="A5" i="39" s="1"/>
  <c r="A6" i="39" s="1"/>
  <c r="A7" i="39" s="1"/>
  <c r="A8" i="39" s="1"/>
  <c r="A9" i="39" s="1"/>
  <c r="A10" i="39" s="1"/>
  <c r="A11" i="39" s="1"/>
  <c r="A12" i="39" s="1"/>
  <c r="A13" i="39" s="1"/>
  <c r="A14" i="39" s="1"/>
  <c r="A15" i="39" s="1"/>
  <c r="A16" i="39" s="1"/>
  <c r="A17" i="39" s="1"/>
  <c r="A18" i="39" s="1"/>
  <c r="A3" i="39"/>
  <c r="C19" i="39" l="1"/>
  <c r="F307" i="38"/>
  <c r="G307" i="38" s="1"/>
  <c r="H307" i="38" s="1"/>
  <c r="F306" i="38"/>
  <c r="G306" i="38" s="1"/>
  <c r="H306" i="38" s="1"/>
  <c r="F305" i="38"/>
  <c r="G305" i="38" s="1"/>
  <c r="H305" i="38" s="1"/>
  <c r="F298" i="38"/>
  <c r="G298" i="38" s="1"/>
  <c r="H298" i="38" s="1"/>
  <c r="H299" i="38" s="1"/>
  <c r="K299" i="38" s="1"/>
  <c r="G291" i="38"/>
  <c r="H291" i="38" s="1"/>
  <c r="H292" i="38" s="1"/>
  <c r="K292" i="38" s="1"/>
  <c r="F291" i="38"/>
  <c r="F284" i="38"/>
  <c r="G284" i="38" s="1"/>
  <c r="H284" i="38" s="1"/>
  <c r="F283" i="38"/>
  <c r="G283" i="38" s="1"/>
  <c r="H283" i="38" s="1"/>
  <c r="F282" i="38"/>
  <c r="G282" i="38" s="1"/>
  <c r="H282" i="38" s="1"/>
  <c r="F281" i="38"/>
  <c r="G281" i="38" s="1"/>
  <c r="H281" i="38" s="1"/>
  <c r="F280" i="38"/>
  <c r="G280" i="38" s="1"/>
  <c r="H280" i="38" s="1"/>
  <c r="F279" i="38"/>
  <c r="G279" i="38" s="1"/>
  <c r="H279" i="38" s="1"/>
  <c r="F278" i="38"/>
  <c r="G278" i="38" s="1"/>
  <c r="H278" i="38" s="1"/>
  <c r="F277" i="38"/>
  <c r="G277" i="38" s="1"/>
  <c r="H277" i="38" s="1"/>
  <c r="F276" i="38"/>
  <c r="G276" i="38" s="1"/>
  <c r="H276" i="38" s="1"/>
  <c r="F275" i="38"/>
  <c r="G275" i="38" s="1"/>
  <c r="H275" i="38" s="1"/>
  <c r="F274" i="38"/>
  <c r="G274" i="38" s="1"/>
  <c r="H274" i="38" s="1"/>
  <c r="F273" i="38"/>
  <c r="G273" i="38" s="1"/>
  <c r="H273" i="38" s="1"/>
  <c r="F272" i="38"/>
  <c r="G272" i="38" s="1"/>
  <c r="H272" i="38" s="1"/>
  <c r="F271" i="38"/>
  <c r="G271" i="38" s="1"/>
  <c r="H271" i="38" s="1"/>
  <c r="F270" i="38"/>
  <c r="G270" i="38" s="1"/>
  <c r="H270" i="38" s="1"/>
  <c r="F269" i="38"/>
  <c r="G269" i="38" s="1"/>
  <c r="H269" i="38" s="1"/>
  <c r="F268" i="38"/>
  <c r="G268" i="38" s="1"/>
  <c r="H268" i="38" s="1"/>
  <c r="F261" i="38"/>
  <c r="G261" i="38" s="1"/>
  <c r="H261" i="38" s="1"/>
  <c r="F260" i="38"/>
  <c r="G260" i="38" s="1"/>
  <c r="H260" i="38" s="1"/>
  <c r="F259" i="38"/>
  <c r="G259" i="38" s="1"/>
  <c r="H259" i="38" s="1"/>
  <c r="F258" i="38"/>
  <c r="G258" i="38" s="1"/>
  <c r="H258" i="38" s="1"/>
  <c r="G257" i="38"/>
  <c r="H257" i="38" s="1"/>
  <c r="F257" i="38"/>
  <c r="F256" i="38"/>
  <c r="G256" i="38" s="1"/>
  <c r="H256" i="38" s="1"/>
  <c r="F255" i="38"/>
  <c r="G255" i="38" s="1"/>
  <c r="H255" i="38" s="1"/>
  <c r="F254" i="38"/>
  <c r="G254" i="38" s="1"/>
  <c r="H254" i="38" s="1"/>
  <c r="F247" i="38"/>
  <c r="G247" i="38" s="1"/>
  <c r="H247" i="38" s="1"/>
  <c r="G246" i="38"/>
  <c r="H246" i="38" s="1"/>
  <c r="G245" i="38"/>
  <c r="H245" i="38" s="1"/>
  <c r="F238" i="38"/>
  <c r="G238" i="38" s="1"/>
  <c r="H238" i="38" s="1"/>
  <c r="F237" i="38"/>
  <c r="G237" i="38" s="1"/>
  <c r="H237" i="38" s="1"/>
  <c r="F236" i="38"/>
  <c r="G236" i="38" s="1"/>
  <c r="H236" i="38" s="1"/>
  <c r="F235" i="38"/>
  <c r="G235" i="38" s="1"/>
  <c r="H235" i="38" s="1"/>
  <c r="F234" i="38"/>
  <c r="G234" i="38" s="1"/>
  <c r="H234" i="38" s="1"/>
  <c r="F233" i="38"/>
  <c r="G233" i="38" s="1"/>
  <c r="H233" i="38" s="1"/>
  <c r="F232" i="38"/>
  <c r="G232" i="38" s="1"/>
  <c r="H232" i="38" s="1"/>
  <c r="F231" i="38"/>
  <c r="G231" i="38" s="1"/>
  <c r="H231" i="38" s="1"/>
  <c r="F230" i="38"/>
  <c r="G230" i="38" s="1"/>
  <c r="H230" i="38" s="1"/>
  <c r="F229" i="38"/>
  <c r="G229" i="38" s="1"/>
  <c r="H229" i="38" s="1"/>
  <c r="F228" i="38"/>
  <c r="G228" i="38" s="1"/>
  <c r="H228" i="38" s="1"/>
  <c r="F227" i="38"/>
  <c r="G227" i="38" s="1"/>
  <c r="H227" i="38" s="1"/>
  <c r="F220" i="38"/>
  <c r="G220" i="38" s="1"/>
  <c r="H220" i="38" s="1"/>
  <c r="F219" i="38"/>
  <c r="G219" i="38" s="1"/>
  <c r="H219" i="38" s="1"/>
  <c r="F218" i="38"/>
  <c r="G218" i="38" s="1"/>
  <c r="H218" i="38" s="1"/>
  <c r="F217" i="38"/>
  <c r="G217" i="38" s="1"/>
  <c r="H217" i="38" s="1"/>
  <c r="F210" i="38"/>
  <c r="G210" i="38" s="1"/>
  <c r="H210" i="38" s="1"/>
  <c r="F209" i="38"/>
  <c r="G209" i="38" s="1"/>
  <c r="H209" i="38" s="1"/>
  <c r="F208" i="38"/>
  <c r="G208" i="38" s="1"/>
  <c r="H208" i="38" s="1"/>
  <c r="F207" i="38"/>
  <c r="G207" i="38" s="1"/>
  <c r="H207" i="38" s="1"/>
  <c r="G206" i="38"/>
  <c r="H206" i="38" s="1"/>
  <c r="F206" i="38"/>
  <c r="F205" i="38"/>
  <c r="G205" i="38" s="1"/>
  <c r="H205" i="38" s="1"/>
  <c r="F204" i="38"/>
  <c r="G204" i="38" s="1"/>
  <c r="H204" i="38" s="1"/>
  <c r="F203" i="38"/>
  <c r="G203" i="38" s="1"/>
  <c r="H203" i="38" s="1"/>
  <c r="F202" i="38"/>
  <c r="G202" i="38" s="1"/>
  <c r="H202" i="38" s="1"/>
  <c r="F201" i="38"/>
  <c r="G201" i="38" s="1"/>
  <c r="H201" i="38" s="1"/>
  <c r="F200" i="38"/>
  <c r="G200" i="38" s="1"/>
  <c r="H200" i="38" s="1"/>
  <c r="F199" i="38"/>
  <c r="G199" i="38" s="1"/>
  <c r="H199" i="38" s="1"/>
  <c r="F198" i="38"/>
  <c r="G198" i="38" s="1"/>
  <c r="H198" i="38" s="1"/>
  <c r="G197" i="38"/>
  <c r="H197" i="38" s="1"/>
  <c r="F197" i="38"/>
  <c r="F196" i="38"/>
  <c r="G196" i="38" s="1"/>
  <c r="H196" i="38" s="1"/>
  <c r="G195" i="38"/>
  <c r="H195" i="38" s="1"/>
  <c r="F195" i="38"/>
  <c r="F194" i="38"/>
  <c r="G194" i="38" s="1"/>
  <c r="H194" i="38" s="1"/>
  <c r="G193" i="38"/>
  <c r="H193" i="38" s="1"/>
  <c r="G192" i="38"/>
  <c r="H192" i="38" s="1"/>
  <c r="F192" i="38"/>
  <c r="F191" i="38"/>
  <c r="G191" i="38" s="1"/>
  <c r="H191" i="38" s="1"/>
  <c r="G184" i="38"/>
  <c r="H184" i="38" s="1"/>
  <c r="F184" i="38"/>
  <c r="F183" i="38"/>
  <c r="G183" i="38" s="1"/>
  <c r="H183" i="38" s="1"/>
  <c r="F176" i="38"/>
  <c r="G176" i="38" s="1"/>
  <c r="H176" i="38" s="1"/>
  <c r="H177" i="38" s="1"/>
  <c r="K177" i="38" s="1"/>
  <c r="G169" i="38"/>
  <c r="H169" i="38" s="1"/>
  <c r="F168" i="38"/>
  <c r="G168" i="38" s="1"/>
  <c r="H168" i="38" s="1"/>
  <c r="F167" i="38"/>
  <c r="G167" i="38" s="1"/>
  <c r="H167" i="38" s="1"/>
  <c r="F166" i="38"/>
  <c r="G166" i="38" s="1"/>
  <c r="H166" i="38" s="1"/>
  <c r="F165" i="38"/>
  <c r="G165" i="38" s="1"/>
  <c r="H165" i="38" s="1"/>
  <c r="G164" i="38"/>
  <c r="H164" i="38" s="1"/>
  <c r="F164" i="38"/>
  <c r="F163" i="38"/>
  <c r="G163" i="38" s="1"/>
  <c r="H163" i="38" s="1"/>
  <c r="F162" i="38"/>
  <c r="G162" i="38" s="1"/>
  <c r="H162" i="38" s="1"/>
  <c r="F161" i="38"/>
  <c r="G161" i="38" s="1"/>
  <c r="H161" i="38" s="1"/>
  <c r="F160" i="38"/>
  <c r="G160" i="38" s="1"/>
  <c r="H160" i="38" s="1"/>
  <c r="F159" i="38"/>
  <c r="G159" i="38" s="1"/>
  <c r="H159" i="38" s="1"/>
  <c r="F158" i="38"/>
  <c r="G158" i="38" s="1"/>
  <c r="H158" i="38" s="1"/>
  <c r="F157" i="38"/>
  <c r="G157" i="38" s="1"/>
  <c r="H157" i="38" s="1"/>
  <c r="F156" i="38"/>
  <c r="G156" i="38" s="1"/>
  <c r="H156" i="38" s="1"/>
  <c r="F155" i="38"/>
  <c r="G155" i="38" s="1"/>
  <c r="H155" i="38" s="1"/>
  <c r="F154" i="38"/>
  <c r="G154" i="38" s="1"/>
  <c r="H154" i="38" s="1"/>
  <c r="F153" i="38"/>
  <c r="G153" i="38" s="1"/>
  <c r="H153" i="38" s="1"/>
  <c r="F152" i="38"/>
  <c r="G152" i="38" s="1"/>
  <c r="H152" i="38" s="1"/>
  <c r="F151" i="38"/>
  <c r="G151" i="38" s="1"/>
  <c r="H151" i="38" s="1"/>
  <c r="F150" i="38"/>
  <c r="G150" i="38" s="1"/>
  <c r="H150" i="38" s="1"/>
  <c r="F149" i="38"/>
  <c r="G149" i="38" s="1"/>
  <c r="H149" i="38" s="1"/>
  <c r="F148" i="38"/>
  <c r="G148" i="38" s="1"/>
  <c r="H148" i="38" s="1"/>
  <c r="F147" i="38"/>
  <c r="G147" i="38" s="1"/>
  <c r="H147" i="38" s="1"/>
  <c r="F146" i="38"/>
  <c r="G146" i="38" s="1"/>
  <c r="H146" i="38" s="1"/>
  <c r="F145" i="38"/>
  <c r="G145" i="38" s="1"/>
  <c r="H145" i="38" s="1"/>
  <c r="F144" i="38"/>
  <c r="G144" i="38" s="1"/>
  <c r="H144" i="38" s="1"/>
  <c r="F143" i="38"/>
  <c r="G143" i="38" s="1"/>
  <c r="H143" i="38" s="1"/>
  <c r="F142" i="38"/>
  <c r="G142" i="38" s="1"/>
  <c r="H142" i="38" s="1"/>
  <c r="F141" i="38"/>
  <c r="G141" i="38" s="1"/>
  <c r="H141" i="38" s="1"/>
  <c r="F140" i="38"/>
  <c r="G140" i="38" s="1"/>
  <c r="H140" i="38" s="1"/>
  <c r="F139" i="38"/>
  <c r="G139" i="38" s="1"/>
  <c r="H139" i="38" s="1"/>
  <c r="F138" i="38"/>
  <c r="G138" i="38" s="1"/>
  <c r="H138" i="38" s="1"/>
  <c r="F137" i="38"/>
  <c r="G137" i="38" s="1"/>
  <c r="H137" i="38" s="1"/>
  <c r="F136" i="38"/>
  <c r="G136" i="38" s="1"/>
  <c r="H136" i="38" s="1"/>
  <c r="F129" i="38"/>
  <c r="G129" i="38" s="1"/>
  <c r="H129" i="38" s="1"/>
  <c r="F128" i="38"/>
  <c r="G128" i="38" s="1"/>
  <c r="H128" i="38" s="1"/>
  <c r="H130" i="38" s="1"/>
  <c r="K130" i="38" s="1"/>
  <c r="F121" i="38"/>
  <c r="G121" i="38" s="1"/>
  <c r="H121" i="38" s="1"/>
  <c r="G120" i="38"/>
  <c r="H120" i="38" s="1"/>
  <c r="F120" i="38"/>
  <c r="F119" i="38"/>
  <c r="G119" i="38" s="1"/>
  <c r="H119" i="38" s="1"/>
  <c r="F118" i="38"/>
  <c r="G118" i="38" s="1"/>
  <c r="H118" i="38" s="1"/>
  <c r="F117" i="38"/>
  <c r="G117" i="38" s="1"/>
  <c r="H117" i="38" s="1"/>
  <c r="F116" i="38"/>
  <c r="G116" i="38" s="1"/>
  <c r="H116" i="38" s="1"/>
  <c r="F115" i="38"/>
  <c r="G115" i="38" s="1"/>
  <c r="H115" i="38" s="1"/>
  <c r="F114" i="38"/>
  <c r="G114" i="38" s="1"/>
  <c r="H114" i="38" s="1"/>
  <c r="F113" i="38"/>
  <c r="G113" i="38" s="1"/>
  <c r="H113" i="38" s="1"/>
  <c r="F112" i="38"/>
  <c r="G112" i="38" s="1"/>
  <c r="H112" i="38" s="1"/>
  <c r="F111" i="38"/>
  <c r="G111" i="38" s="1"/>
  <c r="H111" i="38" s="1"/>
  <c r="F110" i="38"/>
  <c r="G110" i="38" s="1"/>
  <c r="H110" i="38" s="1"/>
  <c r="F103" i="38"/>
  <c r="G103" i="38" s="1"/>
  <c r="H103" i="38" s="1"/>
  <c r="F102" i="38"/>
  <c r="G102" i="38" s="1"/>
  <c r="H102" i="38" s="1"/>
  <c r="F101" i="38"/>
  <c r="G101" i="38" s="1"/>
  <c r="H101" i="38" s="1"/>
  <c r="F100" i="38"/>
  <c r="G100" i="38" s="1"/>
  <c r="H100" i="38" s="1"/>
  <c r="F99" i="38"/>
  <c r="G99" i="38" s="1"/>
  <c r="H99" i="38" s="1"/>
  <c r="F98" i="38"/>
  <c r="G98" i="38" s="1"/>
  <c r="H98" i="38" s="1"/>
  <c r="F97" i="38"/>
  <c r="G97" i="38" s="1"/>
  <c r="H97" i="38" s="1"/>
  <c r="F96" i="38"/>
  <c r="G96" i="38" s="1"/>
  <c r="H96" i="38" s="1"/>
  <c r="F95" i="38"/>
  <c r="G95" i="38" s="1"/>
  <c r="H95" i="38" s="1"/>
  <c r="F94" i="38"/>
  <c r="G94" i="38" s="1"/>
  <c r="H94" i="38" s="1"/>
  <c r="F93" i="38"/>
  <c r="G93" i="38" s="1"/>
  <c r="H93" i="38" s="1"/>
  <c r="F92" i="38"/>
  <c r="G92" i="38" s="1"/>
  <c r="H92" i="38" s="1"/>
  <c r="F91" i="38"/>
  <c r="G91" i="38" s="1"/>
  <c r="H91" i="38" s="1"/>
  <c r="F90" i="38"/>
  <c r="G90" i="38" s="1"/>
  <c r="H90" i="38" s="1"/>
  <c r="F89" i="38"/>
  <c r="G89" i="38" s="1"/>
  <c r="H89" i="38" s="1"/>
  <c r="F88" i="38"/>
  <c r="G88" i="38" s="1"/>
  <c r="H88" i="38" s="1"/>
  <c r="F87" i="38"/>
  <c r="G87" i="38" s="1"/>
  <c r="H87" i="38" s="1"/>
  <c r="G86" i="38"/>
  <c r="H86" i="38" s="1"/>
  <c r="F86" i="38"/>
  <c r="F85" i="38"/>
  <c r="G85" i="38" s="1"/>
  <c r="H85" i="38" s="1"/>
  <c r="F84" i="38"/>
  <c r="G84" i="38" s="1"/>
  <c r="H84" i="38" s="1"/>
  <c r="F83" i="38"/>
  <c r="G83" i="38" s="1"/>
  <c r="H83" i="38" s="1"/>
  <c r="F82" i="38"/>
  <c r="G82" i="38" s="1"/>
  <c r="H82" i="38" s="1"/>
  <c r="F81" i="38"/>
  <c r="G81" i="38" s="1"/>
  <c r="H81" i="38" s="1"/>
  <c r="F80" i="38"/>
  <c r="G80" i="38" s="1"/>
  <c r="H80" i="38" s="1"/>
  <c r="G79" i="38"/>
  <c r="H79" i="38" s="1"/>
  <c r="F79" i="38"/>
  <c r="F78" i="38"/>
  <c r="G78" i="38" s="1"/>
  <c r="H78" i="38" s="1"/>
  <c r="G77" i="38"/>
  <c r="H77" i="38" s="1"/>
  <c r="F77" i="38"/>
  <c r="F76" i="38"/>
  <c r="G76" i="38" s="1"/>
  <c r="H76" i="38" s="1"/>
  <c r="F75" i="38"/>
  <c r="G75" i="38" s="1"/>
  <c r="H75" i="38" s="1"/>
  <c r="F74" i="38"/>
  <c r="G74" i="38" s="1"/>
  <c r="H74" i="38" s="1"/>
  <c r="F73" i="38"/>
  <c r="G73" i="38" s="1"/>
  <c r="H73" i="38" s="1"/>
  <c r="F72" i="38"/>
  <c r="G72" i="38" s="1"/>
  <c r="H72" i="38" s="1"/>
  <c r="F71" i="38"/>
  <c r="G71" i="38" s="1"/>
  <c r="H71" i="38" s="1"/>
  <c r="F70" i="38"/>
  <c r="G70" i="38" s="1"/>
  <c r="H70" i="38" s="1"/>
  <c r="F69" i="38"/>
  <c r="G69" i="38" s="1"/>
  <c r="H69" i="38" s="1"/>
  <c r="F68" i="38"/>
  <c r="G68" i="38" s="1"/>
  <c r="H68" i="38" s="1"/>
  <c r="F67" i="38"/>
  <c r="G67" i="38" s="1"/>
  <c r="H67" i="38" s="1"/>
  <c r="F66" i="38"/>
  <c r="G66" i="38" s="1"/>
  <c r="H66" i="38" s="1"/>
  <c r="F65" i="38"/>
  <c r="G65" i="38" s="1"/>
  <c r="H65" i="38" s="1"/>
  <c r="F64" i="38"/>
  <c r="G64" i="38" s="1"/>
  <c r="H64" i="38" s="1"/>
  <c r="F63" i="38"/>
  <c r="G63" i="38" s="1"/>
  <c r="H63" i="38" s="1"/>
  <c r="G62" i="38"/>
  <c r="H62" i="38" s="1"/>
  <c r="F62" i="38"/>
  <c r="F61" i="38"/>
  <c r="G61" i="38" s="1"/>
  <c r="H61" i="38" s="1"/>
  <c r="F60" i="38"/>
  <c r="G60" i="38" s="1"/>
  <c r="H60" i="38" s="1"/>
  <c r="F59" i="38"/>
  <c r="G59" i="38" s="1"/>
  <c r="H59" i="38" s="1"/>
  <c r="F58" i="38"/>
  <c r="G58" i="38" s="1"/>
  <c r="H58" i="38" s="1"/>
  <c r="F57" i="38"/>
  <c r="G57" i="38" s="1"/>
  <c r="H57" i="38" s="1"/>
  <c r="G56" i="38"/>
  <c r="H56" i="38" s="1"/>
  <c r="F56" i="38"/>
  <c r="F55" i="38"/>
  <c r="G55" i="38" s="1"/>
  <c r="H55" i="38" s="1"/>
  <c r="F54" i="38"/>
  <c r="G54" i="38" s="1"/>
  <c r="H54" i="38" s="1"/>
  <c r="F53" i="38"/>
  <c r="G53" i="38" s="1"/>
  <c r="H53" i="38" s="1"/>
  <c r="F52" i="38"/>
  <c r="G52" i="38" s="1"/>
  <c r="H52" i="38" s="1"/>
  <c r="F51" i="38"/>
  <c r="G51" i="38" s="1"/>
  <c r="H51" i="38" s="1"/>
  <c r="F50" i="38"/>
  <c r="G50" i="38" s="1"/>
  <c r="H50" i="38" s="1"/>
  <c r="F49" i="38"/>
  <c r="G49" i="38" s="1"/>
  <c r="H49" i="38" s="1"/>
  <c r="F48" i="38"/>
  <c r="G48" i="38" s="1"/>
  <c r="H48" i="38" s="1"/>
  <c r="F47" i="38"/>
  <c r="G47" i="38" s="1"/>
  <c r="H47" i="38" s="1"/>
  <c r="F46" i="38"/>
  <c r="G46" i="38" s="1"/>
  <c r="H46" i="38" s="1"/>
  <c r="F45" i="38"/>
  <c r="G45" i="38" s="1"/>
  <c r="H45" i="38" s="1"/>
  <c r="F44" i="38"/>
  <c r="G44" i="38" s="1"/>
  <c r="H44" i="38" s="1"/>
  <c r="F43" i="38"/>
  <c r="G43" i="38" s="1"/>
  <c r="H43" i="38" s="1"/>
  <c r="F42" i="38"/>
  <c r="G42" i="38" s="1"/>
  <c r="H42" i="38" s="1"/>
  <c r="F41" i="38"/>
  <c r="G41" i="38" s="1"/>
  <c r="H41" i="38" s="1"/>
  <c r="F40" i="38"/>
  <c r="G40" i="38" s="1"/>
  <c r="H40" i="38" s="1"/>
  <c r="F39" i="38"/>
  <c r="G39" i="38" s="1"/>
  <c r="H39" i="38" s="1"/>
  <c r="F38" i="38"/>
  <c r="G38" i="38" s="1"/>
  <c r="H38" i="38" s="1"/>
  <c r="G37" i="38"/>
  <c r="H37" i="38" s="1"/>
  <c r="F37" i="38"/>
  <c r="F36" i="38"/>
  <c r="G36" i="38" s="1"/>
  <c r="H36" i="38" s="1"/>
  <c r="F35" i="38"/>
  <c r="G35" i="38" s="1"/>
  <c r="H35" i="38" s="1"/>
  <c r="F34" i="38"/>
  <c r="G34" i="38" s="1"/>
  <c r="H34" i="38" s="1"/>
  <c r="G33" i="38"/>
  <c r="H33" i="38" s="1"/>
  <c r="F32" i="38"/>
  <c r="G32" i="38" s="1"/>
  <c r="H32" i="38" s="1"/>
  <c r="F31" i="38"/>
  <c r="G31" i="38" s="1"/>
  <c r="H31" i="38" s="1"/>
  <c r="F30" i="38"/>
  <c r="G30" i="38" s="1"/>
  <c r="H30" i="38" s="1"/>
  <c r="F29" i="38"/>
  <c r="G29" i="38" s="1"/>
  <c r="H29" i="38" s="1"/>
  <c r="F28" i="38"/>
  <c r="G28" i="38" s="1"/>
  <c r="H28" i="38" s="1"/>
  <c r="F27" i="38"/>
  <c r="G27" i="38" s="1"/>
  <c r="H27" i="38" s="1"/>
  <c r="F20" i="38"/>
  <c r="G20" i="38" s="1"/>
  <c r="H20" i="38" s="1"/>
  <c r="F19" i="38"/>
  <c r="G19" i="38" s="1"/>
  <c r="H19" i="38" s="1"/>
  <c r="F18" i="38"/>
  <c r="G18" i="38" s="1"/>
  <c r="H18" i="38" s="1"/>
  <c r="F17" i="38"/>
  <c r="G17" i="38" s="1"/>
  <c r="H17" i="38" s="1"/>
  <c r="F16" i="38"/>
  <c r="G16" i="38" s="1"/>
  <c r="H16" i="38" s="1"/>
  <c r="F15" i="38"/>
  <c r="G15" i="38" s="1"/>
  <c r="H15" i="38" s="1"/>
  <c r="F14" i="38"/>
  <c r="G14" i="38" s="1"/>
  <c r="H14" i="38" s="1"/>
  <c r="F13" i="38"/>
  <c r="G13" i="38" s="1"/>
  <c r="H13" i="38" s="1"/>
  <c r="F6" i="38"/>
  <c r="G6" i="38" s="1"/>
  <c r="H6" i="38" s="1"/>
  <c r="F5" i="38"/>
  <c r="G5" i="38" s="1"/>
  <c r="H5" i="38" s="1"/>
  <c r="F4" i="38"/>
  <c r="G4" i="38" s="1"/>
  <c r="H4" i="38" s="1"/>
  <c r="F3" i="38"/>
  <c r="G3" i="38" s="1"/>
  <c r="H3" i="38" s="1"/>
  <c r="G247" i="18"/>
  <c r="H247" i="18" s="1"/>
  <c r="I247" i="18" s="1"/>
  <c r="H246" i="18"/>
  <c r="I246" i="18" s="1"/>
  <c r="H245" i="18"/>
  <c r="I245" i="18" s="1"/>
  <c r="L299" i="18"/>
  <c r="L292" i="18"/>
  <c r="G307" i="18"/>
  <c r="H307" i="18" s="1"/>
  <c r="I307" i="18" s="1"/>
  <c r="G306" i="18"/>
  <c r="H306" i="18" s="1"/>
  <c r="I306" i="18" s="1"/>
  <c r="G305" i="18"/>
  <c r="H305" i="18" s="1"/>
  <c r="I305" i="18" s="1"/>
  <c r="I308" i="18" s="1"/>
  <c r="L308" i="18" s="1"/>
  <c r="G5" i="37"/>
  <c r="H5" i="37" s="1"/>
  <c r="I5" i="37" s="1"/>
  <c r="G4" i="37"/>
  <c r="H4" i="37" s="1"/>
  <c r="I4" i="37" s="1"/>
  <c r="G3" i="37"/>
  <c r="H3" i="37" s="1"/>
  <c r="I3" i="37" s="1"/>
  <c r="I6" i="37" s="1"/>
  <c r="G298" i="18"/>
  <c r="H298" i="18" s="1"/>
  <c r="I298" i="18" s="1"/>
  <c r="I299" i="18" s="1"/>
  <c r="G3" i="36"/>
  <c r="H3" i="36" s="1"/>
  <c r="I3" i="36" s="1"/>
  <c r="I4" i="36" s="1"/>
  <c r="G291" i="18"/>
  <c r="H291" i="18" s="1"/>
  <c r="I291" i="18" s="1"/>
  <c r="I292" i="18" s="1"/>
  <c r="G3" i="35"/>
  <c r="H3" i="35" s="1"/>
  <c r="I3" i="35" s="1"/>
  <c r="I4" i="35" s="1"/>
  <c r="G284" i="18"/>
  <c r="H284" i="18" s="1"/>
  <c r="I284" i="18" s="1"/>
  <c r="G283" i="18"/>
  <c r="H283" i="18" s="1"/>
  <c r="I283" i="18" s="1"/>
  <c r="G282" i="18"/>
  <c r="H282" i="18" s="1"/>
  <c r="I282" i="18" s="1"/>
  <c r="G281" i="18"/>
  <c r="H281" i="18" s="1"/>
  <c r="I281" i="18" s="1"/>
  <c r="G280" i="18"/>
  <c r="H280" i="18" s="1"/>
  <c r="I280" i="18" s="1"/>
  <c r="H279" i="18"/>
  <c r="I279" i="18" s="1"/>
  <c r="G279" i="18"/>
  <c r="G278" i="18"/>
  <c r="H278" i="18" s="1"/>
  <c r="I278" i="18" s="1"/>
  <c r="G277" i="18"/>
  <c r="H277" i="18" s="1"/>
  <c r="I277" i="18" s="1"/>
  <c r="G276" i="18"/>
  <c r="H276" i="18" s="1"/>
  <c r="I276" i="18" s="1"/>
  <c r="G275" i="18"/>
  <c r="H275" i="18" s="1"/>
  <c r="I275" i="18" s="1"/>
  <c r="H274" i="18"/>
  <c r="I274" i="18" s="1"/>
  <c r="G274" i="18"/>
  <c r="G273" i="18"/>
  <c r="H273" i="18" s="1"/>
  <c r="I273" i="18" s="1"/>
  <c r="G272" i="18"/>
  <c r="H272" i="18" s="1"/>
  <c r="I272" i="18" s="1"/>
  <c r="G271" i="18"/>
  <c r="H271" i="18" s="1"/>
  <c r="I271" i="18" s="1"/>
  <c r="G270" i="18"/>
  <c r="H270" i="18" s="1"/>
  <c r="I270" i="18" s="1"/>
  <c r="G269" i="18"/>
  <c r="H269" i="18" s="1"/>
  <c r="I269" i="18" s="1"/>
  <c r="G268" i="18"/>
  <c r="H268" i="18" s="1"/>
  <c r="I268" i="18" s="1"/>
  <c r="G19" i="34"/>
  <c r="H19" i="34" s="1"/>
  <c r="I19" i="34" s="1"/>
  <c r="G18" i="34"/>
  <c r="H18" i="34" s="1"/>
  <c r="I18" i="34" s="1"/>
  <c r="G17" i="34"/>
  <c r="H17" i="34" s="1"/>
  <c r="I17" i="34" s="1"/>
  <c r="G16" i="34"/>
  <c r="H16" i="34" s="1"/>
  <c r="I16" i="34" s="1"/>
  <c r="G15" i="34"/>
  <c r="H15" i="34" s="1"/>
  <c r="I15" i="34" s="1"/>
  <c r="G14" i="34"/>
  <c r="H14" i="34" s="1"/>
  <c r="I14" i="34" s="1"/>
  <c r="G13" i="34"/>
  <c r="H13" i="34" s="1"/>
  <c r="I13" i="34" s="1"/>
  <c r="G12" i="34"/>
  <c r="H12" i="34" s="1"/>
  <c r="I12" i="34" s="1"/>
  <c r="G11" i="34"/>
  <c r="H11" i="34" s="1"/>
  <c r="I11" i="34" s="1"/>
  <c r="G10" i="34"/>
  <c r="H10" i="34" s="1"/>
  <c r="I10" i="34" s="1"/>
  <c r="G9" i="34"/>
  <c r="H9" i="34" s="1"/>
  <c r="I9" i="34" s="1"/>
  <c r="G8" i="34"/>
  <c r="H8" i="34" s="1"/>
  <c r="I8" i="34" s="1"/>
  <c r="G7" i="34"/>
  <c r="H7" i="34" s="1"/>
  <c r="I7" i="34" s="1"/>
  <c r="G6" i="34"/>
  <c r="H6" i="34" s="1"/>
  <c r="I6" i="34" s="1"/>
  <c r="G5" i="34"/>
  <c r="H5" i="34" s="1"/>
  <c r="I5" i="34" s="1"/>
  <c r="G4" i="34"/>
  <c r="H4" i="34" s="1"/>
  <c r="I4" i="34" s="1"/>
  <c r="G3" i="34"/>
  <c r="H3" i="34" s="1"/>
  <c r="I3" i="34" s="1"/>
  <c r="I20" i="34" s="1"/>
  <c r="G261" i="18"/>
  <c r="H261" i="18" s="1"/>
  <c r="I261" i="18" s="1"/>
  <c r="G260" i="18"/>
  <c r="H260" i="18" s="1"/>
  <c r="I260" i="18" s="1"/>
  <c r="G259" i="18"/>
  <c r="H259" i="18" s="1"/>
  <c r="I259" i="18" s="1"/>
  <c r="G258" i="18"/>
  <c r="H258" i="18" s="1"/>
  <c r="I258" i="18" s="1"/>
  <c r="H257" i="18"/>
  <c r="I257" i="18" s="1"/>
  <c r="G257" i="18"/>
  <c r="G256" i="18"/>
  <c r="H256" i="18" s="1"/>
  <c r="I256" i="18" s="1"/>
  <c r="H255" i="18"/>
  <c r="I255" i="18" s="1"/>
  <c r="G255" i="18"/>
  <c r="G254" i="18"/>
  <c r="H254" i="18" s="1"/>
  <c r="I254" i="18" s="1"/>
  <c r="G10" i="33"/>
  <c r="H10" i="33" s="1"/>
  <c r="I10" i="33" s="1"/>
  <c r="G9" i="33"/>
  <c r="H9" i="33" s="1"/>
  <c r="I9" i="33" s="1"/>
  <c r="G8" i="33"/>
  <c r="H8" i="33" s="1"/>
  <c r="I8" i="33" s="1"/>
  <c r="G7" i="33"/>
  <c r="H7" i="33" s="1"/>
  <c r="I7" i="33" s="1"/>
  <c r="G6" i="33"/>
  <c r="H6" i="33" s="1"/>
  <c r="I6" i="33" s="1"/>
  <c r="G5" i="33"/>
  <c r="H5" i="33" s="1"/>
  <c r="I5" i="33" s="1"/>
  <c r="G4" i="33"/>
  <c r="H4" i="33" s="1"/>
  <c r="I4" i="33" s="1"/>
  <c r="G3" i="33"/>
  <c r="H3" i="33" s="1"/>
  <c r="I3" i="33" s="1"/>
  <c r="I11" i="33" s="1"/>
  <c r="G5" i="32"/>
  <c r="H5" i="32" s="1"/>
  <c r="I5" i="32" s="1"/>
  <c r="H4" i="32"/>
  <c r="I4" i="32" s="1"/>
  <c r="H3" i="32"/>
  <c r="I3" i="32" s="1"/>
  <c r="I6" i="32" s="1"/>
  <c r="G238" i="18"/>
  <c r="H238" i="18" s="1"/>
  <c r="I238" i="18" s="1"/>
  <c r="G237" i="18"/>
  <c r="H237" i="18" s="1"/>
  <c r="I237" i="18" s="1"/>
  <c r="G236" i="18"/>
  <c r="H236" i="18" s="1"/>
  <c r="I236" i="18" s="1"/>
  <c r="G235" i="18"/>
  <c r="H235" i="18" s="1"/>
  <c r="I235" i="18" s="1"/>
  <c r="G234" i="18"/>
  <c r="H234" i="18" s="1"/>
  <c r="I234" i="18" s="1"/>
  <c r="H233" i="18"/>
  <c r="I233" i="18" s="1"/>
  <c r="G233" i="18"/>
  <c r="G232" i="18"/>
  <c r="H232" i="18" s="1"/>
  <c r="I232" i="18" s="1"/>
  <c r="H231" i="18"/>
  <c r="I231" i="18" s="1"/>
  <c r="G231" i="18"/>
  <c r="G230" i="18"/>
  <c r="H230" i="18" s="1"/>
  <c r="I230" i="18" s="1"/>
  <c r="G229" i="18"/>
  <c r="H229" i="18" s="1"/>
  <c r="I229" i="18" s="1"/>
  <c r="G228" i="18"/>
  <c r="H228" i="18" s="1"/>
  <c r="I228" i="18" s="1"/>
  <c r="G227" i="18"/>
  <c r="H227" i="18" s="1"/>
  <c r="I227" i="18" s="1"/>
  <c r="G14" i="31"/>
  <c r="H14" i="31" s="1"/>
  <c r="I14" i="31" s="1"/>
  <c r="G13" i="31"/>
  <c r="H13" i="31" s="1"/>
  <c r="I13" i="31" s="1"/>
  <c r="G12" i="31"/>
  <c r="H12" i="31" s="1"/>
  <c r="I12" i="31" s="1"/>
  <c r="G11" i="31"/>
  <c r="H11" i="31" s="1"/>
  <c r="I11" i="31" s="1"/>
  <c r="G10" i="31"/>
  <c r="H10" i="31" s="1"/>
  <c r="I10" i="31" s="1"/>
  <c r="G9" i="31"/>
  <c r="H9" i="31" s="1"/>
  <c r="I9" i="31" s="1"/>
  <c r="G8" i="31"/>
  <c r="H8" i="31" s="1"/>
  <c r="I8" i="31" s="1"/>
  <c r="G7" i="31"/>
  <c r="H7" i="31" s="1"/>
  <c r="I7" i="31" s="1"/>
  <c r="G6" i="31"/>
  <c r="H6" i="31" s="1"/>
  <c r="I6" i="31" s="1"/>
  <c r="G5" i="31"/>
  <c r="H5" i="31" s="1"/>
  <c r="I5" i="31" s="1"/>
  <c r="G4" i="31"/>
  <c r="H4" i="31" s="1"/>
  <c r="I4" i="31" s="1"/>
  <c r="G3" i="31"/>
  <c r="H3" i="31" s="1"/>
  <c r="I3" i="31" s="1"/>
  <c r="G220" i="18"/>
  <c r="H220" i="18" s="1"/>
  <c r="I220" i="18" s="1"/>
  <c r="G219" i="18"/>
  <c r="H219" i="18" s="1"/>
  <c r="I219" i="18" s="1"/>
  <c r="G218" i="18"/>
  <c r="H218" i="18" s="1"/>
  <c r="I218" i="18" s="1"/>
  <c r="G217" i="18"/>
  <c r="H217" i="18" s="1"/>
  <c r="I217" i="18" s="1"/>
  <c r="G6" i="30"/>
  <c r="H6" i="30" s="1"/>
  <c r="I6" i="30" s="1"/>
  <c r="G5" i="30"/>
  <c r="H5" i="30" s="1"/>
  <c r="I5" i="30" s="1"/>
  <c r="G4" i="30"/>
  <c r="H4" i="30" s="1"/>
  <c r="I4" i="30" s="1"/>
  <c r="G3" i="30"/>
  <c r="H3" i="30" s="1"/>
  <c r="I3" i="30" s="1"/>
  <c r="I7" i="30" s="1"/>
  <c r="I15" i="31" l="1"/>
  <c r="H7" i="38"/>
  <c r="K7" i="38" s="1"/>
  <c r="H262" i="38"/>
  <c r="K262" i="38" s="1"/>
  <c r="H185" i="38"/>
  <c r="K185" i="38" s="1"/>
  <c r="H221" i="38"/>
  <c r="K221" i="38" s="1"/>
  <c r="H239" i="38"/>
  <c r="K239" i="38" s="1"/>
  <c r="H104" i="38"/>
  <c r="K104" i="38" s="1"/>
  <c r="H211" i="38"/>
  <c r="K211" i="38" s="1"/>
  <c r="H308" i="38"/>
  <c r="K308" i="38" s="1"/>
  <c r="H285" i="38"/>
  <c r="K285" i="38" s="1"/>
  <c r="H21" i="38"/>
  <c r="K21" i="38" s="1"/>
  <c r="H122" i="38"/>
  <c r="K122" i="38" s="1"/>
  <c r="H170" i="38"/>
  <c r="K170" i="38" s="1"/>
  <c r="H248" i="38"/>
  <c r="K248" i="38" s="1"/>
  <c r="I248" i="18"/>
  <c r="L248" i="18" s="1"/>
  <c r="I285" i="18"/>
  <c r="L285" i="18" s="1"/>
  <c r="I262" i="18"/>
  <c r="L262" i="18" s="1"/>
  <c r="I239" i="18"/>
  <c r="L239" i="18" s="1"/>
  <c r="I221" i="18"/>
  <c r="L221" i="18" s="1"/>
  <c r="G210" i="18"/>
  <c r="H210" i="18" s="1"/>
  <c r="I210" i="18" s="1"/>
  <c r="G209" i="18"/>
  <c r="H209" i="18" s="1"/>
  <c r="I209" i="18" s="1"/>
  <c r="G208" i="18"/>
  <c r="H208" i="18" s="1"/>
  <c r="I208" i="18" s="1"/>
  <c r="G207" i="18"/>
  <c r="H207" i="18" s="1"/>
  <c r="I207" i="18" s="1"/>
  <c r="H206" i="18"/>
  <c r="I206" i="18" s="1"/>
  <c r="G206" i="18"/>
  <c r="G205" i="18"/>
  <c r="H205" i="18" s="1"/>
  <c r="I205" i="18" s="1"/>
  <c r="H204" i="18"/>
  <c r="I204" i="18" s="1"/>
  <c r="G204" i="18"/>
  <c r="G203" i="18"/>
  <c r="H203" i="18" s="1"/>
  <c r="I203" i="18" s="1"/>
  <c r="G202" i="18"/>
  <c r="H202" i="18" s="1"/>
  <c r="I202" i="18" s="1"/>
  <c r="G201" i="18"/>
  <c r="H201" i="18" s="1"/>
  <c r="I201" i="18" s="1"/>
  <c r="G200" i="18"/>
  <c r="H200" i="18" s="1"/>
  <c r="I200" i="18" s="1"/>
  <c r="G199" i="18"/>
  <c r="H199" i="18" s="1"/>
  <c r="I199" i="18" s="1"/>
  <c r="G198" i="18"/>
  <c r="H198" i="18" s="1"/>
  <c r="I198" i="18" s="1"/>
  <c r="G197" i="18"/>
  <c r="H197" i="18" s="1"/>
  <c r="I197" i="18" s="1"/>
  <c r="G196" i="18"/>
  <c r="H196" i="18" s="1"/>
  <c r="I196" i="18" s="1"/>
  <c r="G195" i="18"/>
  <c r="H195" i="18" s="1"/>
  <c r="I195" i="18" s="1"/>
  <c r="G194" i="18"/>
  <c r="H194" i="18" s="1"/>
  <c r="I194" i="18" s="1"/>
  <c r="H193" i="18"/>
  <c r="I193" i="18" s="1"/>
  <c r="G192" i="18"/>
  <c r="H192" i="18" s="1"/>
  <c r="I192" i="18" s="1"/>
  <c r="G191" i="18"/>
  <c r="H191" i="18" s="1"/>
  <c r="I191" i="18" s="1"/>
  <c r="H5" i="29"/>
  <c r="I5" i="29" s="1"/>
  <c r="G22" i="29"/>
  <c r="H22" i="29" s="1"/>
  <c r="I22" i="29" s="1"/>
  <c r="G21" i="29"/>
  <c r="H21" i="29" s="1"/>
  <c r="I21" i="29" s="1"/>
  <c r="G20" i="29"/>
  <c r="H20" i="29" s="1"/>
  <c r="I20" i="29" s="1"/>
  <c r="G19" i="29"/>
  <c r="H19" i="29" s="1"/>
  <c r="I19" i="29" s="1"/>
  <c r="G18" i="29"/>
  <c r="H18" i="29" s="1"/>
  <c r="I18" i="29" s="1"/>
  <c r="G17" i="29"/>
  <c r="H17" i="29" s="1"/>
  <c r="I17" i="29" s="1"/>
  <c r="G16" i="29"/>
  <c r="H16" i="29" s="1"/>
  <c r="I16" i="29" s="1"/>
  <c r="G15" i="29"/>
  <c r="H15" i="29" s="1"/>
  <c r="I15" i="29" s="1"/>
  <c r="G14" i="29"/>
  <c r="H14" i="29" s="1"/>
  <c r="I14" i="29" s="1"/>
  <c r="G13" i="29"/>
  <c r="H13" i="29" s="1"/>
  <c r="I13" i="29" s="1"/>
  <c r="G12" i="29"/>
  <c r="H12" i="29" s="1"/>
  <c r="I12" i="29" s="1"/>
  <c r="G11" i="29"/>
  <c r="H11" i="29" s="1"/>
  <c r="I11" i="29" s="1"/>
  <c r="G10" i="29"/>
  <c r="H10" i="29" s="1"/>
  <c r="I10" i="29" s="1"/>
  <c r="G9" i="29"/>
  <c r="H9" i="29" s="1"/>
  <c r="I9" i="29" s="1"/>
  <c r="G8" i="29"/>
  <c r="H8" i="29" s="1"/>
  <c r="I8" i="29" s="1"/>
  <c r="G7" i="29"/>
  <c r="H7" i="29" s="1"/>
  <c r="I7" i="29" s="1"/>
  <c r="G6" i="29"/>
  <c r="H6" i="29" s="1"/>
  <c r="I6" i="29" s="1"/>
  <c r="G4" i="29"/>
  <c r="H4" i="29" s="1"/>
  <c r="I4" i="29" s="1"/>
  <c r="G3" i="29"/>
  <c r="H3" i="29" s="1"/>
  <c r="I3" i="29" s="1"/>
  <c r="G184" i="18"/>
  <c r="H184" i="18" s="1"/>
  <c r="I184" i="18" s="1"/>
  <c r="G183" i="18"/>
  <c r="H183" i="18" s="1"/>
  <c r="I183" i="18" s="1"/>
  <c r="I185" i="18" s="1"/>
  <c r="L185" i="18" s="1"/>
  <c r="H4" i="28"/>
  <c r="I4" i="28" s="1"/>
  <c r="G4" i="28"/>
  <c r="G3" i="28"/>
  <c r="H3" i="28" s="1"/>
  <c r="I3" i="28" s="1"/>
  <c r="G176" i="18"/>
  <c r="H176" i="18" s="1"/>
  <c r="I176" i="18" s="1"/>
  <c r="I177" i="18" s="1"/>
  <c r="L177" i="18" s="1"/>
  <c r="G3" i="27"/>
  <c r="H3" i="27" s="1"/>
  <c r="I3" i="27" s="1"/>
  <c r="H169" i="18"/>
  <c r="I169" i="18" s="1"/>
  <c r="H168" i="18"/>
  <c r="I168" i="18" s="1"/>
  <c r="G168" i="18"/>
  <c r="G167" i="18"/>
  <c r="H167" i="18" s="1"/>
  <c r="I167" i="18" s="1"/>
  <c r="G166" i="18"/>
  <c r="H166" i="18" s="1"/>
  <c r="I166" i="18" s="1"/>
  <c r="G165" i="18"/>
  <c r="H165" i="18" s="1"/>
  <c r="I165" i="18" s="1"/>
  <c r="G164" i="18"/>
  <c r="H164" i="18" s="1"/>
  <c r="I164" i="18" s="1"/>
  <c r="G163" i="18"/>
  <c r="H163" i="18" s="1"/>
  <c r="I163" i="18" s="1"/>
  <c r="G162" i="18"/>
  <c r="H162" i="18" s="1"/>
  <c r="I162" i="18" s="1"/>
  <c r="G161" i="18"/>
  <c r="H161" i="18" s="1"/>
  <c r="I161" i="18" s="1"/>
  <c r="H160" i="18"/>
  <c r="I160" i="18" s="1"/>
  <c r="G160" i="18"/>
  <c r="G159" i="18"/>
  <c r="H159" i="18" s="1"/>
  <c r="I159" i="18" s="1"/>
  <c r="G158" i="18"/>
  <c r="H158" i="18" s="1"/>
  <c r="I158" i="18" s="1"/>
  <c r="G157" i="18"/>
  <c r="H157" i="18" s="1"/>
  <c r="I157" i="18" s="1"/>
  <c r="G156" i="18"/>
  <c r="H156" i="18" s="1"/>
  <c r="I156" i="18" s="1"/>
  <c r="G155" i="18"/>
  <c r="H155" i="18" s="1"/>
  <c r="I155" i="18" s="1"/>
  <c r="G154" i="18"/>
  <c r="H154" i="18" s="1"/>
  <c r="I154" i="18" s="1"/>
  <c r="G153" i="18"/>
  <c r="H153" i="18" s="1"/>
  <c r="I153" i="18" s="1"/>
  <c r="H152" i="18"/>
  <c r="I152" i="18" s="1"/>
  <c r="G152" i="18"/>
  <c r="H151" i="18"/>
  <c r="I151" i="18" s="1"/>
  <c r="G151" i="18"/>
  <c r="G150" i="18"/>
  <c r="H150" i="18" s="1"/>
  <c r="I150" i="18" s="1"/>
  <c r="G149" i="18"/>
  <c r="H149" i="18" s="1"/>
  <c r="I149" i="18" s="1"/>
  <c r="G148" i="18"/>
  <c r="H148" i="18" s="1"/>
  <c r="I148" i="18" s="1"/>
  <c r="G147" i="18"/>
  <c r="H147" i="18" s="1"/>
  <c r="I147" i="18" s="1"/>
  <c r="G146" i="18"/>
  <c r="H146" i="18" s="1"/>
  <c r="I146" i="18" s="1"/>
  <c r="G145" i="18"/>
  <c r="H145" i="18" s="1"/>
  <c r="I145" i="18" s="1"/>
  <c r="H144" i="18"/>
  <c r="I144" i="18" s="1"/>
  <c r="G144" i="18"/>
  <c r="H143" i="18"/>
  <c r="I143" i="18" s="1"/>
  <c r="G143" i="18"/>
  <c r="G142" i="18"/>
  <c r="H142" i="18" s="1"/>
  <c r="I142" i="18" s="1"/>
  <c r="G141" i="18"/>
  <c r="H141" i="18" s="1"/>
  <c r="I141" i="18" s="1"/>
  <c r="G140" i="18"/>
  <c r="H140" i="18" s="1"/>
  <c r="I140" i="18" s="1"/>
  <c r="G139" i="18"/>
  <c r="H139" i="18" s="1"/>
  <c r="I139" i="18" s="1"/>
  <c r="G138" i="18"/>
  <c r="H138" i="18" s="1"/>
  <c r="I138" i="18" s="1"/>
  <c r="G137" i="18"/>
  <c r="H137" i="18" s="1"/>
  <c r="I137" i="18" s="1"/>
  <c r="H136" i="18"/>
  <c r="I136" i="18" s="1"/>
  <c r="G136" i="18"/>
  <c r="H36" i="26"/>
  <c r="I36" i="26" s="1"/>
  <c r="G35" i="26"/>
  <c r="H35" i="26" s="1"/>
  <c r="I35" i="26" s="1"/>
  <c r="G34" i="26"/>
  <c r="H34" i="26" s="1"/>
  <c r="I34" i="26" s="1"/>
  <c r="G33" i="26"/>
  <c r="H33" i="26" s="1"/>
  <c r="I33" i="26" s="1"/>
  <c r="G32" i="26"/>
  <c r="H32" i="26" s="1"/>
  <c r="I32" i="26" s="1"/>
  <c r="G31" i="26"/>
  <c r="H31" i="26" s="1"/>
  <c r="I31" i="26" s="1"/>
  <c r="G30" i="26"/>
  <c r="H30" i="26" s="1"/>
  <c r="I30" i="26" s="1"/>
  <c r="G29" i="26"/>
  <c r="H29" i="26" s="1"/>
  <c r="I29" i="26" s="1"/>
  <c r="G28" i="26"/>
  <c r="H28" i="26" s="1"/>
  <c r="I28" i="26" s="1"/>
  <c r="G27" i="26"/>
  <c r="H27" i="26" s="1"/>
  <c r="I27" i="26" s="1"/>
  <c r="G26" i="26"/>
  <c r="H26" i="26" s="1"/>
  <c r="I26" i="26" s="1"/>
  <c r="G25" i="26"/>
  <c r="H25" i="26" s="1"/>
  <c r="I25" i="26" s="1"/>
  <c r="G24" i="26"/>
  <c r="H24" i="26" s="1"/>
  <c r="I24" i="26" s="1"/>
  <c r="G23" i="26"/>
  <c r="H23" i="26" s="1"/>
  <c r="I23" i="26" s="1"/>
  <c r="G22" i="26"/>
  <c r="H22" i="26" s="1"/>
  <c r="I22" i="26" s="1"/>
  <c r="G21" i="26"/>
  <c r="H21" i="26" s="1"/>
  <c r="I21" i="26" s="1"/>
  <c r="G20" i="26"/>
  <c r="H20" i="26" s="1"/>
  <c r="I20" i="26" s="1"/>
  <c r="G19" i="26"/>
  <c r="H19" i="26" s="1"/>
  <c r="I19" i="26" s="1"/>
  <c r="G18" i="26"/>
  <c r="H18" i="26" s="1"/>
  <c r="I18" i="26" s="1"/>
  <c r="G17" i="26"/>
  <c r="H17" i="26" s="1"/>
  <c r="I17" i="26" s="1"/>
  <c r="G16" i="26"/>
  <c r="H16" i="26" s="1"/>
  <c r="I16" i="26" s="1"/>
  <c r="G15" i="26"/>
  <c r="H15" i="26" s="1"/>
  <c r="I15" i="26" s="1"/>
  <c r="G14" i="26"/>
  <c r="H14" i="26" s="1"/>
  <c r="I14" i="26" s="1"/>
  <c r="G13" i="26"/>
  <c r="H13" i="26" s="1"/>
  <c r="I13" i="26" s="1"/>
  <c r="G12" i="26"/>
  <c r="H12" i="26" s="1"/>
  <c r="I12" i="26" s="1"/>
  <c r="G11" i="26"/>
  <c r="H11" i="26" s="1"/>
  <c r="I11" i="26" s="1"/>
  <c r="G10" i="26"/>
  <c r="H10" i="26" s="1"/>
  <c r="I10" i="26" s="1"/>
  <c r="G9" i="26"/>
  <c r="H9" i="26" s="1"/>
  <c r="I9" i="26" s="1"/>
  <c r="G8" i="26"/>
  <c r="H8" i="26" s="1"/>
  <c r="I8" i="26" s="1"/>
  <c r="G7" i="26"/>
  <c r="H7" i="26" s="1"/>
  <c r="I7" i="26" s="1"/>
  <c r="G6" i="26"/>
  <c r="H6" i="26" s="1"/>
  <c r="I6" i="26" s="1"/>
  <c r="G5" i="26"/>
  <c r="H5" i="26" s="1"/>
  <c r="I5" i="26" s="1"/>
  <c r="G4" i="26"/>
  <c r="H4" i="26" s="1"/>
  <c r="I4" i="26" s="1"/>
  <c r="G3" i="26"/>
  <c r="H3" i="26" s="1"/>
  <c r="I3" i="26" s="1"/>
  <c r="I37" i="26" s="1"/>
  <c r="G129" i="18"/>
  <c r="H129" i="18" s="1"/>
  <c r="I129" i="18" s="1"/>
  <c r="G128" i="18"/>
  <c r="H128" i="18" s="1"/>
  <c r="I128" i="18" s="1"/>
  <c r="I130" i="18" s="1"/>
  <c r="L130" i="18" s="1"/>
  <c r="G4" i="25"/>
  <c r="H4" i="25" s="1"/>
  <c r="I4" i="25" s="1"/>
  <c r="G3" i="25"/>
  <c r="H3" i="25" s="1"/>
  <c r="I3" i="25" s="1"/>
  <c r="I5" i="25" s="1"/>
  <c r="H121" i="18"/>
  <c r="I121" i="18" s="1"/>
  <c r="G121" i="18"/>
  <c r="G120" i="18"/>
  <c r="H120" i="18" s="1"/>
  <c r="I120" i="18" s="1"/>
  <c r="G119" i="18"/>
  <c r="H119" i="18" s="1"/>
  <c r="I119" i="18" s="1"/>
  <c r="G118" i="18"/>
  <c r="H118" i="18" s="1"/>
  <c r="I118" i="18" s="1"/>
  <c r="G117" i="18"/>
  <c r="H117" i="18" s="1"/>
  <c r="I117" i="18" s="1"/>
  <c r="G116" i="18"/>
  <c r="H116" i="18" s="1"/>
  <c r="I116" i="18" s="1"/>
  <c r="G115" i="18"/>
  <c r="H115" i="18" s="1"/>
  <c r="I115" i="18" s="1"/>
  <c r="G114" i="18"/>
  <c r="H114" i="18" s="1"/>
  <c r="I114" i="18" s="1"/>
  <c r="G113" i="18"/>
  <c r="H113" i="18" s="1"/>
  <c r="I113" i="18" s="1"/>
  <c r="G112" i="18"/>
  <c r="H112" i="18" s="1"/>
  <c r="I112" i="18" s="1"/>
  <c r="G111" i="18"/>
  <c r="H111" i="18" s="1"/>
  <c r="I111" i="18" s="1"/>
  <c r="G110" i="18"/>
  <c r="H110" i="18" s="1"/>
  <c r="I110" i="18" s="1"/>
  <c r="I122" i="18" s="1"/>
  <c r="L122" i="18" s="1"/>
  <c r="I5" i="28" l="1"/>
  <c r="I23" i="29"/>
  <c r="K316" i="38"/>
  <c r="I211" i="18"/>
  <c r="L211" i="18" s="1"/>
  <c r="I4" i="27"/>
  <c r="I170" i="18"/>
  <c r="L170" i="18" s="1"/>
  <c r="G14" i="24"/>
  <c r="H14" i="24" s="1"/>
  <c r="I14" i="24" s="1"/>
  <c r="G13" i="24"/>
  <c r="H13" i="24" s="1"/>
  <c r="I13" i="24" s="1"/>
  <c r="G12" i="24"/>
  <c r="H12" i="24" s="1"/>
  <c r="I12" i="24" s="1"/>
  <c r="G11" i="24"/>
  <c r="H11" i="24" s="1"/>
  <c r="I11" i="24" s="1"/>
  <c r="G10" i="24"/>
  <c r="H10" i="24" s="1"/>
  <c r="I10" i="24" s="1"/>
  <c r="G9" i="24"/>
  <c r="H9" i="24" s="1"/>
  <c r="I9" i="24" s="1"/>
  <c r="G8" i="24"/>
  <c r="H8" i="24" s="1"/>
  <c r="I8" i="24" s="1"/>
  <c r="G7" i="24"/>
  <c r="H7" i="24" s="1"/>
  <c r="I7" i="24" s="1"/>
  <c r="G6" i="24"/>
  <c r="H6" i="24" s="1"/>
  <c r="I6" i="24" s="1"/>
  <c r="G5" i="24"/>
  <c r="H5" i="24" s="1"/>
  <c r="I5" i="24" s="1"/>
  <c r="G4" i="24"/>
  <c r="H4" i="24" s="1"/>
  <c r="I4" i="24" s="1"/>
  <c r="G3" i="24"/>
  <c r="H3" i="24" s="1"/>
  <c r="I3" i="24" s="1"/>
  <c r="G103" i="18"/>
  <c r="H103" i="18" s="1"/>
  <c r="I103" i="18" s="1"/>
  <c r="G102" i="18"/>
  <c r="H102" i="18" s="1"/>
  <c r="I102" i="18" s="1"/>
  <c r="G101" i="18"/>
  <c r="H101" i="18" s="1"/>
  <c r="I101" i="18" s="1"/>
  <c r="G100" i="18"/>
  <c r="H100" i="18" s="1"/>
  <c r="I100" i="18" s="1"/>
  <c r="G99" i="18"/>
  <c r="H99" i="18" s="1"/>
  <c r="I99" i="18" s="1"/>
  <c r="G98" i="18"/>
  <c r="H98" i="18" s="1"/>
  <c r="I98" i="18" s="1"/>
  <c r="G97" i="18"/>
  <c r="H97" i="18" s="1"/>
  <c r="I97" i="18" s="1"/>
  <c r="G96" i="18"/>
  <c r="H96" i="18" s="1"/>
  <c r="I96" i="18" s="1"/>
  <c r="G95" i="18"/>
  <c r="H95" i="18" s="1"/>
  <c r="I95" i="18" s="1"/>
  <c r="G94" i="18"/>
  <c r="H94" i="18" s="1"/>
  <c r="I94" i="18" s="1"/>
  <c r="G93" i="18"/>
  <c r="H93" i="18" s="1"/>
  <c r="I93" i="18" s="1"/>
  <c r="G92" i="18"/>
  <c r="H92" i="18" s="1"/>
  <c r="I92" i="18" s="1"/>
  <c r="G91" i="18"/>
  <c r="H91" i="18" s="1"/>
  <c r="I91" i="18" s="1"/>
  <c r="G90" i="18"/>
  <c r="H90" i="18" s="1"/>
  <c r="I90" i="18" s="1"/>
  <c r="G89" i="18"/>
  <c r="H89" i="18" s="1"/>
  <c r="I89" i="18" s="1"/>
  <c r="G88" i="18"/>
  <c r="H88" i="18" s="1"/>
  <c r="I88" i="18" s="1"/>
  <c r="G87" i="18"/>
  <c r="H87" i="18" s="1"/>
  <c r="I87" i="18" s="1"/>
  <c r="G86" i="18"/>
  <c r="H86" i="18" s="1"/>
  <c r="I86" i="18" s="1"/>
  <c r="G85" i="18"/>
  <c r="H85" i="18" s="1"/>
  <c r="I85" i="18" s="1"/>
  <c r="G84" i="18"/>
  <c r="H84" i="18" s="1"/>
  <c r="I84" i="18" s="1"/>
  <c r="G83" i="18"/>
  <c r="H83" i="18" s="1"/>
  <c r="I83" i="18" s="1"/>
  <c r="G82" i="18"/>
  <c r="H82" i="18" s="1"/>
  <c r="I82" i="18" s="1"/>
  <c r="G81" i="18"/>
  <c r="H81" i="18" s="1"/>
  <c r="I81" i="18" s="1"/>
  <c r="G80" i="18"/>
  <c r="H80" i="18" s="1"/>
  <c r="I80" i="18" s="1"/>
  <c r="G79" i="18"/>
  <c r="H79" i="18" s="1"/>
  <c r="I79" i="18" s="1"/>
  <c r="G78" i="18"/>
  <c r="H78" i="18" s="1"/>
  <c r="I78" i="18" s="1"/>
  <c r="G77" i="18"/>
  <c r="H77" i="18" s="1"/>
  <c r="I77" i="18" s="1"/>
  <c r="G76" i="18"/>
  <c r="H76" i="18" s="1"/>
  <c r="I76" i="18" s="1"/>
  <c r="G75" i="18"/>
  <c r="H75" i="18" s="1"/>
  <c r="I75" i="18" s="1"/>
  <c r="G74" i="18"/>
  <c r="H74" i="18" s="1"/>
  <c r="I74" i="18" s="1"/>
  <c r="G73" i="18"/>
  <c r="H73" i="18" s="1"/>
  <c r="I73" i="18" s="1"/>
  <c r="G72" i="18"/>
  <c r="H72" i="18" s="1"/>
  <c r="I72" i="18" s="1"/>
  <c r="G71" i="18"/>
  <c r="H71" i="18" s="1"/>
  <c r="I71" i="18" s="1"/>
  <c r="G70" i="18"/>
  <c r="H70" i="18" s="1"/>
  <c r="I70" i="18" s="1"/>
  <c r="G69" i="18"/>
  <c r="H69" i="18" s="1"/>
  <c r="I69" i="18" s="1"/>
  <c r="G68" i="18"/>
  <c r="H68" i="18" s="1"/>
  <c r="I68" i="18" s="1"/>
  <c r="G67" i="18"/>
  <c r="H67" i="18" s="1"/>
  <c r="I67" i="18" s="1"/>
  <c r="G66" i="18"/>
  <c r="H66" i="18" s="1"/>
  <c r="I66" i="18" s="1"/>
  <c r="G65" i="18"/>
  <c r="H65" i="18" s="1"/>
  <c r="I65" i="18" s="1"/>
  <c r="G64" i="18"/>
  <c r="H64" i="18" s="1"/>
  <c r="I64" i="18" s="1"/>
  <c r="G63" i="18"/>
  <c r="H63" i="18" s="1"/>
  <c r="I63" i="18" s="1"/>
  <c r="G62" i="18"/>
  <c r="H62" i="18" s="1"/>
  <c r="I62" i="18" s="1"/>
  <c r="G61" i="18"/>
  <c r="H61" i="18" s="1"/>
  <c r="I61" i="18" s="1"/>
  <c r="G60" i="18"/>
  <c r="H60" i="18" s="1"/>
  <c r="I60" i="18" s="1"/>
  <c r="G59" i="18"/>
  <c r="H59" i="18" s="1"/>
  <c r="I59" i="18" s="1"/>
  <c r="G58" i="18"/>
  <c r="H58" i="18" s="1"/>
  <c r="I58" i="18" s="1"/>
  <c r="G57" i="18"/>
  <c r="H57" i="18" s="1"/>
  <c r="I57" i="18" s="1"/>
  <c r="G56" i="18"/>
  <c r="H56" i="18" s="1"/>
  <c r="I56" i="18" s="1"/>
  <c r="G55" i="18"/>
  <c r="H55" i="18" s="1"/>
  <c r="I55" i="18" s="1"/>
  <c r="G54" i="18"/>
  <c r="H54" i="18" s="1"/>
  <c r="I54" i="18" s="1"/>
  <c r="G53" i="18"/>
  <c r="H53" i="18" s="1"/>
  <c r="I53" i="18" s="1"/>
  <c r="G52" i="18"/>
  <c r="H52" i="18" s="1"/>
  <c r="I52" i="18" s="1"/>
  <c r="G51" i="18"/>
  <c r="H51" i="18" s="1"/>
  <c r="I51" i="18" s="1"/>
  <c r="G50" i="18"/>
  <c r="H50" i="18" s="1"/>
  <c r="I50" i="18" s="1"/>
  <c r="G49" i="18"/>
  <c r="H49" i="18" s="1"/>
  <c r="I49" i="18" s="1"/>
  <c r="G48" i="18"/>
  <c r="H48" i="18" s="1"/>
  <c r="I48" i="18" s="1"/>
  <c r="G47" i="18"/>
  <c r="H47" i="18" s="1"/>
  <c r="I47" i="18" s="1"/>
  <c r="G46" i="18"/>
  <c r="H46" i="18" s="1"/>
  <c r="I46" i="18" s="1"/>
  <c r="G45" i="18"/>
  <c r="H45" i="18" s="1"/>
  <c r="I45" i="18" s="1"/>
  <c r="G44" i="18"/>
  <c r="H44" i="18" s="1"/>
  <c r="I44" i="18" s="1"/>
  <c r="G43" i="18"/>
  <c r="H43" i="18" s="1"/>
  <c r="I43" i="18" s="1"/>
  <c r="G42" i="18"/>
  <c r="H42" i="18" s="1"/>
  <c r="I42" i="18" s="1"/>
  <c r="G41" i="18"/>
  <c r="H41" i="18" s="1"/>
  <c r="I41" i="18" s="1"/>
  <c r="G40" i="18"/>
  <c r="H40" i="18" s="1"/>
  <c r="I40" i="18" s="1"/>
  <c r="G39" i="18"/>
  <c r="H39" i="18" s="1"/>
  <c r="I39" i="18" s="1"/>
  <c r="G38" i="18"/>
  <c r="H38" i="18" s="1"/>
  <c r="I38" i="18" s="1"/>
  <c r="G37" i="18"/>
  <c r="H37" i="18" s="1"/>
  <c r="I37" i="18" s="1"/>
  <c r="G36" i="18"/>
  <c r="H36" i="18" s="1"/>
  <c r="I36" i="18" s="1"/>
  <c r="G35" i="18"/>
  <c r="H35" i="18" s="1"/>
  <c r="I35" i="18" s="1"/>
  <c r="G34" i="18"/>
  <c r="H34" i="18" s="1"/>
  <c r="I34" i="18" s="1"/>
  <c r="H33" i="18"/>
  <c r="I33" i="18" s="1"/>
  <c r="H32" i="18"/>
  <c r="I32" i="18" s="1"/>
  <c r="G32" i="18"/>
  <c r="G31" i="18"/>
  <c r="H31" i="18" s="1"/>
  <c r="I31" i="18" s="1"/>
  <c r="G30" i="18"/>
  <c r="H30" i="18" s="1"/>
  <c r="I30" i="18" s="1"/>
  <c r="G29" i="18"/>
  <c r="H29" i="18" s="1"/>
  <c r="I29" i="18" s="1"/>
  <c r="G28" i="18"/>
  <c r="H28" i="18" s="1"/>
  <c r="I28" i="18" s="1"/>
  <c r="G27" i="18"/>
  <c r="H27" i="18" s="1"/>
  <c r="I27" i="18" s="1"/>
  <c r="H9" i="21"/>
  <c r="I9" i="21" s="1"/>
  <c r="G7" i="21"/>
  <c r="H7" i="21" s="1"/>
  <c r="I7" i="21" s="1"/>
  <c r="H23" i="21"/>
  <c r="I23" i="21" s="1"/>
  <c r="H45" i="21"/>
  <c r="I45" i="21" s="1"/>
  <c r="H61" i="21"/>
  <c r="I61" i="21" s="1"/>
  <c r="H77" i="21"/>
  <c r="I77" i="21" s="1"/>
  <c r="G4" i="21"/>
  <c r="H4" i="21" s="1"/>
  <c r="I4" i="21" s="1"/>
  <c r="G5" i="21"/>
  <c r="H5" i="21" s="1"/>
  <c r="I5" i="21" s="1"/>
  <c r="G6" i="21"/>
  <c r="H6" i="21" s="1"/>
  <c r="I6" i="21" s="1"/>
  <c r="G8" i="21"/>
  <c r="H8" i="21" s="1"/>
  <c r="I8" i="21" s="1"/>
  <c r="G10" i="21"/>
  <c r="H10" i="21" s="1"/>
  <c r="I10" i="21" s="1"/>
  <c r="G11" i="21"/>
  <c r="H11" i="21" s="1"/>
  <c r="I11" i="21" s="1"/>
  <c r="G12" i="21"/>
  <c r="H12" i="21" s="1"/>
  <c r="I12" i="21" s="1"/>
  <c r="G13" i="21"/>
  <c r="H13" i="21" s="1"/>
  <c r="I13" i="21" s="1"/>
  <c r="G14" i="21"/>
  <c r="H14" i="21" s="1"/>
  <c r="I14" i="21" s="1"/>
  <c r="G15" i="21"/>
  <c r="H15" i="21" s="1"/>
  <c r="I15" i="21" s="1"/>
  <c r="G16" i="21"/>
  <c r="H16" i="21" s="1"/>
  <c r="I16" i="21" s="1"/>
  <c r="G17" i="21"/>
  <c r="H17" i="21" s="1"/>
  <c r="I17" i="21" s="1"/>
  <c r="G18" i="21"/>
  <c r="H18" i="21" s="1"/>
  <c r="I18" i="21" s="1"/>
  <c r="G19" i="21"/>
  <c r="H19" i="21" s="1"/>
  <c r="I19" i="21" s="1"/>
  <c r="G20" i="21"/>
  <c r="H20" i="21" s="1"/>
  <c r="I20" i="21" s="1"/>
  <c r="G21" i="21"/>
  <c r="H21" i="21" s="1"/>
  <c r="I21" i="21" s="1"/>
  <c r="G22" i="21"/>
  <c r="H22" i="21" s="1"/>
  <c r="I22" i="21" s="1"/>
  <c r="G23" i="21"/>
  <c r="G24" i="21"/>
  <c r="H24" i="21" s="1"/>
  <c r="I24" i="21" s="1"/>
  <c r="G25" i="21"/>
  <c r="H25" i="21" s="1"/>
  <c r="I25" i="21" s="1"/>
  <c r="G26" i="21"/>
  <c r="H26" i="21" s="1"/>
  <c r="I26" i="21" s="1"/>
  <c r="G27" i="21"/>
  <c r="H27" i="21" s="1"/>
  <c r="I27" i="21" s="1"/>
  <c r="G28" i="21"/>
  <c r="H28" i="21" s="1"/>
  <c r="I28" i="21" s="1"/>
  <c r="G29" i="21"/>
  <c r="H29" i="21" s="1"/>
  <c r="I29" i="21" s="1"/>
  <c r="G30" i="21"/>
  <c r="H30" i="21" s="1"/>
  <c r="I30" i="21" s="1"/>
  <c r="G31" i="21"/>
  <c r="H31" i="21" s="1"/>
  <c r="I31" i="21" s="1"/>
  <c r="G32" i="21"/>
  <c r="H32" i="21" s="1"/>
  <c r="I32" i="21" s="1"/>
  <c r="G33" i="21"/>
  <c r="H33" i="21" s="1"/>
  <c r="I33" i="21" s="1"/>
  <c r="G34" i="21"/>
  <c r="H34" i="21" s="1"/>
  <c r="I34" i="21" s="1"/>
  <c r="G35" i="21"/>
  <c r="H35" i="21" s="1"/>
  <c r="I35" i="21" s="1"/>
  <c r="G36" i="21"/>
  <c r="H36" i="21" s="1"/>
  <c r="I36" i="21" s="1"/>
  <c r="G37" i="21"/>
  <c r="H37" i="21" s="1"/>
  <c r="I37" i="21" s="1"/>
  <c r="G38" i="21"/>
  <c r="H38" i="21" s="1"/>
  <c r="I38" i="21" s="1"/>
  <c r="G39" i="21"/>
  <c r="H39" i="21" s="1"/>
  <c r="I39" i="21" s="1"/>
  <c r="G40" i="21"/>
  <c r="H40" i="21" s="1"/>
  <c r="I40" i="21" s="1"/>
  <c r="G41" i="21"/>
  <c r="H41" i="21" s="1"/>
  <c r="I41" i="21" s="1"/>
  <c r="G42" i="21"/>
  <c r="H42" i="21" s="1"/>
  <c r="I42" i="21" s="1"/>
  <c r="G43" i="21"/>
  <c r="H43" i="21" s="1"/>
  <c r="I43" i="21" s="1"/>
  <c r="G44" i="21"/>
  <c r="H44" i="21" s="1"/>
  <c r="I44" i="21" s="1"/>
  <c r="G45" i="21"/>
  <c r="G46" i="21"/>
  <c r="H46" i="21" s="1"/>
  <c r="I46" i="21" s="1"/>
  <c r="G47" i="21"/>
  <c r="H47" i="21" s="1"/>
  <c r="I47" i="21" s="1"/>
  <c r="G48" i="21"/>
  <c r="H48" i="21" s="1"/>
  <c r="I48" i="21" s="1"/>
  <c r="G49" i="21"/>
  <c r="H49" i="21" s="1"/>
  <c r="I49" i="21" s="1"/>
  <c r="G50" i="21"/>
  <c r="H50" i="21" s="1"/>
  <c r="I50" i="21" s="1"/>
  <c r="G51" i="21"/>
  <c r="H51" i="21" s="1"/>
  <c r="I51" i="21" s="1"/>
  <c r="G52" i="21"/>
  <c r="H52" i="21" s="1"/>
  <c r="I52" i="21" s="1"/>
  <c r="G53" i="21"/>
  <c r="H53" i="21" s="1"/>
  <c r="I53" i="21" s="1"/>
  <c r="G54" i="21"/>
  <c r="H54" i="21" s="1"/>
  <c r="I54" i="21" s="1"/>
  <c r="G55" i="21"/>
  <c r="H55" i="21" s="1"/>
  <c r="I55" i="21" s="1"/>
  <c r="G56" i="21"/>
  <c r="H56" i="21" s="1"/>
  <c r="I56" i="21" s="1"/>
  <c r="G57" i="21"/>
  <c r="H57" i="21" s="1"/>
  <c r="I57" i="21" s="1"/>
  <c r="G58" i="21"/>
  <c r="H58" i="21" s="1"/>
  <c r="I58" i="21" s="1"/>
  <c r="G59" i="21"/>
  <c r="H59" i="21" s="1"/>
  <c r="I59" i="21" s="1"/>
  <c r="G60" i="21"/>
  <c r="H60" i="21" s="1"/>
  <c r="I60" i="21" s="1"/>
  <c r="G61" i="21"/>
  <c r="G62" i="21"/>
  <c r="H62" i="21" s="1"/>
  <c r="I62" i="21" s="1"/>
  <c r="G63" i="21"/>
  <c r="H63" i="21" s="1"/>
  <c r="I63" i="21" s="1"/>
  <c r="G64" i="21"/>
  <c r="H64" i="21" s="1"/>
  <c r="I64" i="21" s="1"/>
  <c r="G65" i="21"/>
  <c r="H65" i="21" s="1"/>
  <c r="I65" i="21" s="1"/>
  <c r="G66" i="21"/>
  <c r="H66" i="21" s="1"/>
  <c r="I66" i="21" s="1"/>
  <c r="G67" i="21"/>
  <c r="H67" i="21" s="1"/>
  <c r="I67" i="21" s="1"/>
  <c r="G68" i="21"/>
  <c r="H68" i="21" s="1"/>
  <c r="I68" i="21" s="1"/>
  <c r="G69" i="21"/>
  <c r="H69" i="21" s="1"/>
  <c r="I69" i="21" s="1"/>
  <c r="G70" i="21"/>
  <c r="H70" i="21" s="1"/>
  <c r="I70" i="21" s="1"/>
  <c r="G71" i="21"/>
  <c r="H71" i="21" s="1"/>
  <c r="I71" i="21" s="1"/>
  <c r="G72" i="21"/>
  <c r="H72" i="21" s="1"/>
  <c r="I72" i="21" s="1"/>
  <c r="G73" i="21"/>
  <c r="H73" i="21" s="1"/>
  <c r="I73" i="21" s="1"/>
  <c r="G74" i="21"/>
  <c r="H74" i="21" s="1"/>
  <c r="I74" i="21" s="1"/>
  <c r="G75" i="21"/>
  <c r="H75" i="21" s="1"/>
  <c r="I75" i="21" s="1"/>
  <c r="G76" i="21"/>
  <c r="H76" i="21" s="1"/>
  <c r="I76" i="21" s="1"/>
  <c r="G77" i="21"/>
  <c r="G78" i="21"/>
  <c r="H78" i="21" s="1"/>
  <c r="I78" i="21" s="1"/>
  <c r="G79" i="21"/>
  <c r="H79" i="21" s="1"/>
  <c r="I79" i="21" s="1"/>
  <c r="G3" i="21"/>
  <c r="H3" i="21" s="1"/>
  <c r="I3" i="21" s="1"/>
  <c r="G20" i="18"/>
  <c r="H20" i="18" s="1"/>
  <c r="I20" i="18" s="1"/>
  <c r="G19" i="18"/>
  <c r="H19" i="18" s="1"/>
  <c r="I19" i="18" s="1"/>
  <c r="G18" i="18"/>
  <c r="H18" i="18" s="1"/>
  <c r="I18" i="18" s="1"/>
  <c r="G17" i="18"/>
  <c r="H17" i="18" s="1"/>
  <c r="I17" i="18" s="1"/>
  <c r="G16" i="18"/>
  <c r="H16" i="18" s="1"/>
  <c r="I16" i="18" s="1"/>
  <c r="G15" i="18"/>
  <c r="H15" i="18" s="1"/>
  <c r="I15" i="18" s="1"/>
  <c r="G14" i="18"/>
  <c r="H14" i="18" s="1"/>
  <c r="I14" i="18" s="1"/>
  <c r="G13" i="18"/>
  <c r="H13" i="18" s="1"/>
  <c r="I13" i="18" s="1"/>
  <c r="G10" i="19"/>
  <c r="H10" i="19" s="1"/>
  <c r="I10" i="19" s="1"/>
  <c r="G9" i="19"/>
  <c r="H9" i="19" s="1"/>
  <c r="I9" i="19" s="1"/>
  <c r="G8" i="19"/>
  <c r="H8" i="19" s="1"/>
  <c r="I8" i="19" s="1"/>
  <c r="G7" i="19"/>
  <c r="H7" i="19" s="1"/>
  <c r="I7" i="19" s="1"/>
  <c r="G6" i="19"/>
  <c r="H6" i="19" s="1"/>
  <c r="I6" i="19" s="1"/>
  <c r="G5" i="19"/>
  <c r="H5" i="19" s="1"/>
  <c r="I5" i="19" s="1"/>
  <c r="G4" i="19"/>
  <c r="H4" i="19" s="1"/>
  <c r="I4" i="19" s="1"/>
  <c r="G3" i="19"/>
  <c r="H3" i="19" s="1"/>
  <c r="I3" i="19" s="1"/>
  <c r="I11" i="19" s="1"/>
  <c r="G6" i="18"/>
  <c r="H6" i="18" s="1"/>
  <c r="I6" i="18" s="1"/>
  <c r="H5" i="18"/>
  <c r="I5" i="18" s="1"/>
  <c r="G5" i="18"/>
  <c r="G4" i="18"/>
  <c r="H4" i="18" s="1"/>
  <c r="I4" i="18" s="1"/>
  <c r="G3" i="18"/>
  <c r="H3" i="18" s="1"/>
  <c r="I3" i="18" s="1"/>
  <c r="I15" i="24" l="1"/>
  <c r="I80" i="21"/>
  <c r="I104" i="18"/>
  <c r="L104" i="18" s="1"/>
  <c r="I21" i="18"/>
  <c r="L21" i="18" s="1"/>
  <c r="I7" i="18"/>
  <c r="L7" i="18" s="1"/>
  <c r="L316" i="18" l="1"/>
  <c r="G6" i="16"/>
  <c r="H6" i="16" s="1"/>
  <c r="I6" i="16" s="1"/>
  <c r="G5" i="16"/>
  <c r="H5" i="16" s="1"/>
  <c r="I5" i="16" s="1"/>
  <c r="G4" i="16"/>
  <c r="H4" i="16" s="1"/>
  <c r="I4" i="16" s="1"/>
  <c r="G3" i="16"/>
  <c r="H3" i="16" s="1"/>
  <c r="I3" i="16" s="1"/>
  <c r="G303" i="15"/>
  <c r="H303" i="15" s="1"/>
  <c r="G302" i="15"/>
  <c r="H302" i="15" s="1"/>
  <c r="G301" i="15"/>
  <c r="H301" i="15" s="1"/>
  <c r="F300" i="15"/>
  <c r="G300" i="15" s="1"/>
  <c r="H300" i="15" s="1"/>
  <c r="F299" i="15"/>
  <c r="G299" i="15" s="1"/>
  <c r="H299" i="15" s="1"/>
  <c r="F298" i="15"/>
  <c r="G298" i="15" s="1"/>
  <c r="H298" i="15" s="1"/>
  <c r="F297" i="15"/>
  <c r="G297" i="15" s="1"/>
  <c r="H297" i="15" s="1"/>
  <c r="F296" i="15"/>
  <c r="G296" i="15" s="1"/>
  <c r="H296" i="15" s="1"/>
  <c r="F295" i="15"/>
  <c r="G295" i="15" s="1"/>
  <c r="H295" i="15" s="1"/>
  <c r="F294" i="15"/>
  <c r="G294" i="15" s="1"/>
  <c r="H294" i="15" s="1"/>
  <c r="F293" i="15"/>
  <c r="G293" i="15" s="1"/>
  <c r="H293" i="15" s="1"/>
  <c r="F292" i="15"/>
  <c r="G292" i="15" s="1"/>
  <c r="H292" i="15" s="1"/>
  <c r="F291" i="15"/>
  <c r="G291" i="15" s="1"/>
  <c r="H291" i="15" s="1"/>
  <c r="F290" i="15"/>
  <c r="G290" i="15" s="1"/>
  <c r="H290" i="15" s="1"/>
  <c r="F289" i="15"/>
  <c r="G289" i="15" s="1"/>
  <c r="H289" i="15" s="1"/>
  <c r="F288" i="15"/>
  <c r="G288" i="15" s="1"/>
  <c r="H288" i="15" s="1"/>
  <c r="F287" i="15"/>
  <c r="G287" i="15" s="1"/>
  <c r="H287" i="15" s="1"/>
  <c r="F286" i="15"/>
  <c r="G286" i="15" s="1"/>
  <c r="H286" i="15" s="1"/>
  <c r="F285" i="15"/>
  <c r="G285" i="15" s="1"/>
  <c r="H285" i="15" s="1"/>
  <c r="F284" i="15"/>
  <c r="G284" i="15" s="1"/>
  <c r="H284" i="15" s="1"/>
  <c r="F283" i="15"/>
  <c r="G283" i="15" s="1"/>
  <c r="H283" i="15" s="1"/>
  <c r="F282" i="15"/>
  <c r="G282" i="15" s="1"/>
  <c r="H282" i="15" s="1"/>
  <c r="F281" i="15"/>
  <c r="G281" i="15" s="1"/>
  <c r="H281" i="15" s="1"/>
  <c r="F280" i="15"/>
  <c r="G280" i="15" s="1"/>
  <c r="H280" i="15" s="1"/>
  <c r="F279" i="15"/>
  <c r="G279" i="15" s="1"/>
  <c r="H279" i="15" s="1"/>
  <c r="F278" i="15"/>
  <c r="G278" i="15" s="1"/>
  <c r="H278" i="15" s="1"/>
  <c r="F277" i="15"/>
  <c r="G277" i="15" s="1"/>
  <c r="H277" i="15" s="1"/>
  <c r="F276" i="15"/>
  <c r="G276" i="15" s="1"/>
  <c r="H276" i="15" s="1"/>
  <c r="F275" i="15"/>
  <c r="G275" i="15" s="1"/>
  <c r="H275" i="15" s="1"/>
  <c r="F274" i="15"/>
  <c r="G274" i="15" s="1"/>
  <c r="H274" i="15" s="1"/>
  <c r="F273" i="15"/>
  <c r="G273" i="15" s="1"/>
  <c r="H273" i="15" s="1"/>
  <c r="F272" i="15"/>
  <c r="G272" i="15" s="1"/>
  <c r="H272" i="15" s="1"/>
  <c r="F271" i="15"/>
  <c r="G271" i="15" s="1"/>
  <c r="H271" i="15" s="1"/>
  <c r="F270" i="15"/>
  <c r="G270" i="15" s="1"/>
  <c r="H270" i="15" s="1"/>
  <c r="F269" i="15"/>
  <c r="G269" i="15" s="1"/>
  <c r="H269" i="15" s="1"/>
  <c r="F268" i="15"/>
  <c r="G268" i="15" s="1"/>
  <c r="H268" i="15" s="1"/>
  <c r="F267" i="15"/>
  <c r="G267" i="15" s="1"/>
  <c r="H267" i="15" s="1"/>
  <c r="F266" i="15"/>
  <c r="G266" i="15" s="1"/>
  <c r="H266" i="15" s="1"/>
  <c r="F265" i="15"/>
  <c r="G265" i="15" s="1"/>
  <c r="H265" i="15" s="1"/>
  <c r="F264" i="15"/>
  <c r="G264" i="15" s="1"/>
  <c r="H264" i="15" s="1"/>
  <c r="F263" i="15"/>
  <c r="G263" i="15" s="1"/>
  <c r="H263" i="15" s="1"/>
  <c r="F262" i="15"/>
  <c r="G262" i="15" s="1"/>
  <c r="H262" i="15" s="1"/>
  <c r="F261" i="15"/>
  <c r="G261" i="15" s="1"/>
  <c r="H261" i="15" s="1"/>
  <c r="F260" i="15"/>
  <c r="G260" i="15" s="1"/>
  <c r="H260" i="15" s="1"/>
  <c r="F259" i="15"/>
  <c r="G259" i="15" s="1"/>
  <c r="H259" i="15" s="1"/>
  <c r="F258" i="15"/>
  <c r="G258" i="15" s="1"/>
  <c r="H258" i="15" s="1"/>
  <c r="F257" i="15"/>
  <c r="G257" i="15" s="1"/>
  <c r="H257" i="15" s="1"/>
  <c r="F256" i="15"/>
  <c r="G256" i="15" s="1"/>
  <c r="H256" i="15" s="1"/>
  <c r="F255" i="15"/>
  <c r="G255" i="15" s="1"/>
  <c r="H255" i="15" s="1"/>
  <c r="F254" i="15"/>
  <c r="G254" i="15" s="1"/>
  <c r="H254" i="15" s="1"/>
  <c r="F253" i="15"/>
  <c r="G253" i="15" s="1"/>
  <c r="H253" i="15" s="1"/>
  <c r="F252" i="15"/>
  <c r="G252" i="15" s="1"/>
  <c r="H252" i="15" s="1"/>
  <c r="F251" i="15"/>
  <c r="G251" i="15" s="1"/>
  <c r="H251" i="15" s="1"/>
  <c r="F250" i="15"/>
  <c r="G250" i="15" s="1"/>
  <c r="H250" i="15" s="1"/>
  <c r="F249" i="15"/>
  <c r="G249" i="15" s="1"/>
  <c r="H249" i="15" s="1"/>
  <c r="F248" i="15"/>
  <c r="G248" i="15" s="1"/>
  <c r="H248" i="15" s="1"/>
  <c r="F247" i="15"/>
  <c r="G247" i="15" s="1"/>
  <c r="H247" i="15" s="1"/>
  <c r="F246" i="15"/>
  <c r="G246" i="15" s="1"/>
  <c r="H246" i="15" s="1"/>
  <c r="F245" i="15"/>
  <c r="G245" i="15" s="1"/>
  <c r="H245" i="15" s="1"/>
  <c r="F244" i="15"/>
  <c r="G244" i="15" s="1"/>
  <c r="H244" i="15" s="1"/>
  <c r="F243" i="15"/>
  <c r="G243" i="15" s="1"/>
  <c r="H243" i="15" s="1"/>
  <c r="F242" i="15"/>
  <c r="G242" i="15" s="1"/>
  <c r="H242" i="15" s="1"/>
  <c r="F241" i="15"/>
  <c r="G241" i="15" s="1"/>
  <c r="H241" i="15" s="1"/>
  <c r="F240" i="15"/>
  <c r="G240" i="15" s="1"/>
  <c r="H240" i="15" s="1"/>
  <c r="F239" i="15"/>
  <c r="G239" i="15" s="1"/>
  <c r="H239" i="15" s="1"/>
  <c r="F238" i="15"/>
  <c r="G238" i="15" s="1"/>
  <c r="H238" i="15" s="1"/>
  <c r="F237" i="15"/>
  <c r="G237" i="15" s="1"/>
  <c r="H237" i="15" s="1"/>
  <c r="F236" i="15"/>
  <c r="G236" i="15" s="1"/>
  <c r="H236" i="15" s="1"/>
  <c r="F235" i="15"/>
  <c r="G235" i="15" s="1"/>
  <c r="H235" i="15" s="1"/>
  <c r="F234" i="15"/>
  <c r="G234" i="15" s="1"/>
  <c r="H234" i="15" s="1"/>
  <c r="F233" i="15"/>
  <c r="G233" i="15" s="1"/>
  <c r="H233" i="15" s="1"/>
  <c r="F232" i="15"/>
  <c r="G232" i="15" s="1"/>
  <c r="H232" i="15" s="1"/>
  <c r="F231" i="15"/>
  <c r="G231" i="15" s="1"/>
  <c r="H231" i="15" s="1"/>
  <c r="F230" i="15"/>
  <c r="G230" i="15" s="1"/>
  <c r="H230" i="15" s="1"/>
  <c r="F229" i="15"/>
  <c r="G229" i="15" s="1"/>
  <c r="H229" i="15" s="1"/>
  <c r="F228" i="15"/>
  <c r="G228" i="15" s="1"/>
  <c r="H228" i="15" s="1"/>
  <c r="F227" i="15"/>
  <c r="G227" i="15" s="1"/>
  <c r="H227" i="15" s="1"/>
  <c r="F226" i="15"/>
  <c r="G226" i="15" s="1"/>
  <c r="H226" i="15" s="1"/>
  <c r="F225" i="15"/>
  <c r="G225" i="15" s="1"/>
  <c r="H225" i="15" s="1"/>
  <c r="F224" i="15"/>
  <c r="G224" i="15" s="1"/>
  <c r="H224" i="15" s="1"/>
  <c r="F223" i="15"/>
  <c r="G223" i="15" s="1"/>
  <c r="H223" i="15" s="1"/>
  <c r="F222" i="15"/>
  <c r="G222" i="15" s="1"/>
  <c r="H222" i="15" s="1"/>
  <c r="F221" i="15"/>
  <c r="G221" i="15" s="1"/>
  <c r="H221" i="15" s="1"/>
  <c r="F220" i="15"/>
  <c r="G220" i="15" s="1"/>
  <c r="H220" i="15" s="1"/>
  <c r="F219" i="15"/>
  <c r="G219" i="15" s="1"/>
  <c r="H219" i="15" s="1"/>
  <c r="F218" i="15"/>
  <c r="G218" i="15" s="1"/>
  <c r="H218" i="15" s="1"/>
  <c r="F217" i="15"/>
  <c r="G217" i="15" s="1"/>
  <c r="H217" i="15" s="1"/>
  <c r="F216" i="15"/>
  <c r="G216" i="15" s="1"/>
  <c r="H216" i="15" s="1"/>
  <c r="F215" i="15"/>
  <c r="G215" i="15" s="1"/>
  <c r="H215" i="15" s="1"/>
  <c r="F214" i="15"/>
  <c r="G214" i="15" s="1"/>
  <c r="H214" i="15" s="1"/>
  <c r="F213" i="15"/>
  <c r="G213" i="15" s="1"/>
  <c r="H213" i="15" s="1"/>
  <c r="F212" i="15"/>
  <c r="G212" i="15" s="1"/>
  <c r="H212" i="15" s="1"/>
  <c r="F211" i="15"/>
  <c r="G211" i="15" s="1"/>
  <c r="H211" i="15" s="1"/>
  <c r="F210" i="15"/>
  <c r="G210" i="15" s="1"/>
  <c r="H210" i="15" s="1"/>
  <c r="F209" i="15"/>
  <c r="G209" i="15" s="1"/>
  <c r="H209" i="15" s="1"/>
  <c r="F208" i="15"/>
  <c r="G208" i="15" s="1"/>
  <c r="H208" i="15" s="1"/>
  <c r="F207" i="15"/>
  <c r="G207" i="15" s="1"/>
  <c r="H207" i="15" s="1"/>
  <c r="F206" i="15"/>
  <c r="G206" i="15" s="1"/>
  <c r="H206" i="15" s="1"/>
  <c r="F205" i="15"/>
  <c r="G205" i="15" s="1"/>
  <c r="H205" i="15" s="1"/>
  <c r="F204" i="15"/>
  <c r="G204" i="15" s="1"/>
  <c r="H204" i="15" s="1"/>
  <c r="F203" i="15"/>
  <c r="G203" i="15" s="1"/>
  <c r="H203" i="15" s="1"/>
  <c r="F202" i="15"/>
  <c r="G202" i="15" s="1"/>
  <c r="H202" i="15" s="1"/>
  <c r="F201" i="15"/>
  <c r="G201" i="15" s="1"/>
  <c r="H201" i="15" s="1"/>
  <c r="F200" i="15"/>
  <c r="G200" i="15" s="1"/>
  <c r="H200" i="15" s="1"/>
  <c r="F199" i="15"/>
  <c r="G199" i="15" s="1"/>
  <c r="H199" i="15" s="1"/>
  <c r="F198" i="15"/>
  <c r="G198" i="15" s="1"/>
  <c r="H198" i="15" s="1"/>
  <c r="F197" i="15"/>
  <c r="G197" i="15" s="1"/>
  <c r="H197" i="15" s="1"/>
  <c r="F196" i="15"/>
  <c r="G196" i="15" s="1"/>
  <c r="H196" i="15" s="1"/>
  <c r="F195" i="15"/>
  <c r="G195" i="15" s="1"/>
  <c r="H195" i="15" s="1"/>
  <c r="F194" i="15"/>
  <c r="G194" i="15" s="1"/>
  <c r="H194" i="15" s="1"/>
  <c r="F193" i="15"/>
  <c r="G193" i="15" s="1"/>
  <c r="H193" i="15" s="1"/>
  <c r="F192" i="15"/>
  <c r="G192" i="15" s="1"/>
  <c r="H192" i="15" s="1"/>
  <c r="F191" i="15"/>
  <c r="G191" i="15" s="1"/>
  <c r="H191" i="15" s="1"/>
  <c r="F190" i="15"/>
  <c r="G190" i="15" s="1"/>
  <c r="H190" i="15" s="1"/>
  <c r="F189" i="15"/>
  <c r="G189" i="15" s="1"/>
  <c r="H189" i="15" s="1"/>
  <c r="F188" i="15"/>
  <c r="G188" i="15" s="1"/>
  <c r="H188" i="15" s="1"/>
  <c r="F187" i="15"/>
  <c r="G187" i="15" s="1"/>
  <c r="H187" i="15" s="1"/>
  <c r="F186" i="15"/>
  <c r="G186" i="15" s="1"/>
  <c r="H186" i="15" s="1"/>
  <c r="F185" i="15"/>
  <c r="G185" i="15" s="1"/>
  <c r="H185" i="15" s="1"/>
  <c r="F184" i="15"/>
  <c r="G184" i="15" s="1"/>
  <c r="H184" i="15" s="1"/>
  <c r="F183" i="15"/>
  <c r="G183" i="15" s="1"/>
  <c r="H183" i="15" s="1"/>
  <c r="F182" i="15"/>
  <c r="G182" i="15" s="1"/>
  <c r="H182" i="15" s="1"/>
  <c r="F181" i="15"/>
  <c r="G181" i="15" s="1"/>
  <c r="H181" i="15" s="1"/>
  <c r="F180" i="15"/>
  <c r="G180" i="15" s="1"/>
  <c r="H180" i="15" s="1"/>
  <c r="F179" i="15"/>
  <c r="G179" i="15" s="1"/>
  <c r="H179" i="15" s="1"/>
  <c r="F178" i="15"/>
  <c r="G178" i="15" s="1"/>
  <c r="H178" i="15" s="1"/>
  <c r="F177" i="15"/>
  <c r="G177" i="15" s="1"/>
  <c r="H177" i="15" s="1"/>
  <c r="F176" i="15"/>
  <c r="G176" i="15" s="1"/>
  <c r="H176" i="15" s="1"/>
  <c r="F175" i="15"/>
  <c r="G175" i="15" s="1"/>
  <c r="H175" i="15" s="1"/>
  <c r="F174" i="15"/>
  <c r="G174" i="15" s="1"/>
  <c r="H174" i="15" s="1"/>
  <c r="F173" i="15"/>
  <c r="G173" i="15" s="1"/>
  <c r="H173" i="15" s="1"/>
  <c r="F172" i="15"/>
  <c r="G172" i="15" s="1"/>
  <c r="H172" i="15" s="1"/>
  <c r="F171" i="15"/>
  <c r="G171" i="15" s="1"/>
  <c r="H171" i="15" s="1"/>
  <c r="F170" i="15"/>
  <c r="G170" i="15" s="1"/>
  <c r="H170" i="15" s="1"/>
  <c r="F169" i="15"/>
  <c r="G169" i="15" s="1"/>
  <c r="H169" i="15" s="1"/>
  <c r="F168" i="15"/>
  <c r="G168" i="15" s="1"/>
  <c r="H168" i="15" s="1"/>
  <c r="F167" i="15"/>
  <c r="G167" i="15" s="1"/>
  <c r="H167" i="15" s="1"/>
  <c r="F166" i="15"/>
  <c r="G166" i="15" s="1"/>
  <c r="H166" i="15" s="1"/>
  <c r="F165" i="15"/>
  <c r="G165" i="15" s="1"/>
  <c r="H165" i="15" s="1"/>
  <c r="F164" i="15"/>
  <c r="G164" i="15" s="1"/>
  <c r="H164" i="15" s="1"/>
  <c r="F163" i="15"/>
  <c r="G163" i="15" s="1"/>
  <c r="H163" i="15" s="1"/>
  <c r="F162" i="15"/>
  <c r="G162" i="15" s="1"/>
  <c r="H162" i="15" s="1"/>
  <c r="F161" i="15"/>
  <c r="G161" i="15" s="1"/>
  <c r="H161" i="15" s="1"/>
  <c r="F160" i="15"/>
  <c r="G160" i="15" s="1"/>
  <c r="H160" i="15" s="1"/>
  <c r="F159" i="15"/>
  <c r="G159" i="15" s="1"/>
  <c r="H159" i="15" s="1"/>
  <c r="F158" i="15"/>
  <c r="G158" i="15" s="1"/>
  <c r="H158" i="15" s="1"/>
  <c r="F157" i="15"/>
  <c r="G157" i="15" s="1"/>
  <c r="H157" i="15" s="1"/>
  <c r="F156" i="15"/>
  <c r="G156" i="15" s="1"/>
  <c r="H156" i="15" s="1"/>
  <c r="F155" i="15"/>
  <c r="G155" i="15" s="1"/>
  <c r="H155" i="15" s="1"/>
  <c r="F154" i="15"/>
  <c r="G154" i="15" s="1"/>
  <c r="H154" i="15" s="1"/>
  <c r="F153" i="15"/>
  <c r="G153" i="15" s="1"/>
  <c r="H153" i="15" s="1"/>
  <c r="F152" i="15"/>
  <c r="G152" i="15" s="1"/>
  <c r="H152" i="15" s="1"/>
  <c r="F151" i="15"/>
  <c r="G151" i="15" s="1"/>
  <c r="H151" i="15" s="1"/>
  <c r="F150" i="15"/>
  <c r="G150" i="15" s="1"/>
  <c r="H150" i="15" s="1"/>
  <c r="F149" i="15"/>
  <c r="G149" i="15" s="1"/>
  <c r="H149" i="15" s="1"/>
  <c r="F148" i="15"/>
  <c r="G148" i="15" s="1"/>
  <c r="H148" i="15" s="1"/>
  <c r="F147" i="15"/>
  <c r="G147" i="15" s="1"/>
  <c r="H147" i="15" s="1"/>
  <c r="F146" i="15"/>
  <c r="G146" i="15" s="1"/>
  <c r="H146" i="15" s="1"/>
  <c r="F145" i="15"/>
  <c r="G145" i="15" s="1"/>
  <c r="H145" i="15" s="1"/>
  <c r="F144" i="15"/>
  <c r="G144" i="15" s="1"/>
  <c r="H144" i="15" s="1"/>
  <c r="F143" i="15"/>
  <c r="G143" i="15" s="1"/>
  <c r="H143" i="15" s="1"/>
  <c r="F142" i="15"/>
  <c r="G142" i="15" s="1"/>
  <c r="H142" i="15" s="1"/>
  <c r="F141" i="15"/>
  <c r="G141" i="15" s="1"/>
  <c r="H141" i="15" s="1"/>
  <c r="F140" i="15"/>
  <c r="G140" i="15" s="1"/>
  <c r="H140" i="15" s="1"/>
  <c r="F139" i="15"/>
  <c r="G139" i="15" s="1"/>
  <c r="H139" i="15" s="1"/>
  <c r="F138" i="15"/>
  <c r="G138" i="15" s="1"/>
  <c r="H138" i="15" s="1"/>
  <c r="F137" i="15"/>
  <c r="G137" i="15" s="1"/>
  <c r="H137" i="15" s="1"/>
  <c r="F136" i="15"/>
  <c r="G136" i="15" s="1"/>
  <c r="H136" i="15" s="1"/>
  <c r="F135" i="15"/>
  <c r="G135" i="15" s="1"/>
  <c r="H135" i="15" s="1"/>
  <c r="F134" i="15"/>
  <c r="G134" i="15" s="1"/>
  <c r="H134" i="15" s="1"/>
  <c r="F133" i="15"/>
  <c r="G133" i="15" s="1"/>
  <c r="H133" i="15" s="1"/>
  <c r="F132" i="15"/>
  <c r="G132" i="15" s="1"/>
  <c r="H132" i="15" s="1"/>
  <c r="F131" i="15"/>
  <c r="G131" i="15" s="1"/>
  <c r="H131" i="15" s="1"/>
  <c r="F130" i="15"/>
  <c r="G130" i="15" s="1"/>
  <c r="H130" i="15" s="1"/>
  <c r="F129" i="15"/>
  <c r="G129" i="15" s="1"/>
  <c r="H129" i="15" s="1"/>
  <c r="F128" i="15"/>
  <c r="G128" i="15" s="1"/>
  <c r="H128" i="15" s="1"/>
  <c r="F127" i="15"/>
  <c r="G127" i="15" s="1"/>
  <c r="H127" i="15" s="1"/>
  <c r="F126" i="15"/>
  <c r="G126" i="15" s="1"/>
  <c r="H126" i="15" s="1"/>
  <c r="F125" i="15"/>
  <c r="G125" i="15" s="1"/>
  <c r="H125" i="15" s="1"/>
  <c r="F124" i="15"/>
  <c r="G124" i="15" s="1"/>
  <c r="H124" i="15" s="1"/>
  <c r="F123" i="15"/>
  <c r="G123" i="15" s="1"/>
  <c r="H123" i="15" s="1"/>
  <c r="F122" i="15"/>
  <c r="G122" i="15" s="1"/>
  <c r="H122" i="15" s="1"/>
  <c r="F121" i="15"/>
  <c r="G121" i="15" s="1"/>
  <c r="H121" i="15" s="1"/>
  <c r="F120" i="15"/>
  <c r="G120" i="15" s="1"/>
  <c r="H120" i="15" s="1"/>
  <c r="F119" i="15"/>
  <c r="G119" i="15" s="1"/>
  <c r="H119" i="15" s="1"/>
  <c r="F118" i="15"/>
  <c r="G118" i="15" s="1"/>
  <c r="H118" i="15" s="1"/>
  <c r="F117" i="15"/>
  <c r="G117" i="15" s="1"/>
  <c r="H117" i="15" s="1"/>
  <c r="F116" i="15"/>
  <c r="G116" i="15" s="1"/>
  <c r="H116" i="15" s="1"/>
  <c r="F115" i="15"/>
  <c r="G115" i="15" s="1"/>
  <c r="H115" i="15" s="1"/>
  <c r="F114" i="15"/>
  <c r="G114" i="15" s="1"/>
  <c r="H114" i="15" s="1"/>
  <c r="F113" i="15"/>
  <c r="G113" i="15" s="1"/>
  <c r="H113" i="15" s="1"/>
  <c r="F112" i="15"/>
  <c r="G112" i="15" s="1"/>
  <c r="H112" i="15" s="1"/>
  <c r="F111" i="15"/>
  <c r="G111" i="15" s="1"/>
  <c r="H111" i="15" s="1"/>
  <c r="F110" i="15"/>
  <c r="G110" i="15" s="1"/>
  <c r="H110" i="15" s="1"/>
  <c r="F109" i="15"/>
  <c r="G109" i="15" s="1"/>
  <c r="H109" i="15" s="1"/>
  <c r="F108" i="15"/>
  <c r="G108" i="15" s="1"/>
  <c r="H108" i="15" s="1"/>
  <c r="F107" i="15"/>
  <c r="G107" i="15" s="1"/>
  <c r="H107" i="15" s="1"/>
  <c r="F106" i="15"/>
  <c r="G106" i="15" s="1"/>
  <c r="H106" i="15" s="1"/>
  <c r="F105" i="15"/>
  <c r="G105" i="15" s="1"/>
  <c r="H105" i="15" s="1"/>
  <c r="F104" i="15"/>
  <c r="G104" i="15" s="1"/>
  <c r="H104" i="15" s="1"/>
  <c r="F103" i="15"/>
  <c r="G103" i="15" s="1"/>
  <c r="H103" i="15" s="1"/>
  <c r="F102" i="15"/>
  <c r="G102" i="15" s="1"/>
  <c r="H102" i="15" s="1"/>
  <c r="F101" i="15"/>
  <c r="G101" i="15" s="1"/>
  <c r="H101" i="15" s="1"/>
  <c r="F100" i="15"/>
  <c r="G100" i="15" s="1"/>
  <c r="H100" i="15" s="1"/>
  <c r="F99" i="15"/>
  <c r="G99" i="15" s="1"/>
  <c r="H99" i="15" s="1"/>
  <c r="F98" i="15"/>
  <c r="G98" i="15" s="1"/>
  <c r="H98" i="15" s="1"/>
  <c r="F97" i="15"/>
  <c r="G97" i="15" s="1"/>
  <c r="H97" i="15" s="1"/>
  <c r="F96" i="15"/>
  <c r="G96" i="15" s="1"/>
  <c r="H96" i="15" s="1"/>
  <c r="F95" i="15"/>
  <c r="G95" i="15" s="1"/>
  <c r="H95" i="15" s="1"/>
  <c r="F94" i="15"/>
  <c r="G94" i="15" s="1"/>
  <c r="H94" i="15" s="1"/>
  <c r="F93" i="15"/>
  <c r="G93" i="15" s="1"/>
  <c r="H93" i="15" s="1"/>
  <c r="F92" i="15"/>
  <c r="G92" i="15" s="1"/>
  <c r="H92" i="15" s="1"/>
  <c r="F91" i="15"/>
  <c r="G91" i="15" s="1"/>
  <c r="H91" i="15" s="1"/>
  <c r="F90" i="15"/>
  <c r="G90" i="15" s="1"/>
  <c r="H90" i="15" s="1"/>
  <c r="F89" i="15"/>
  <c r="G89" i="15" s="1"/>
  <c r="H89" i="15" s="1"/>
  <c r="F88" i="15"/>
  <c r="G88" i="15" s="1"/>
  <c r="H88" i="15" s="1"/>
  <c r="F87" i="15"/>
  <c r="G87" i="15" s="1"/>
  <c r="H87" i="15" s="1"/>
  <c r="F86" i="15"/>
  <c r="G86" i="15" s="1"/>
  <c r="H86" i="15" s="1"/>
  <c r="F85" i="15"/>
  <c r="G85" i="15" s="1"/>
  <c r="H85" i="15" s="1"/>
  <c r="F84" i="15"/>
  <c r="G84" i="15" s="1"/>
  <c r="H84" i="15" s="1"/>
  <c r="F83" i="15"/>
  <c r="G83" i="15" s="1"/>
  <c r="H83" i="15" s="1"/>
  <c r="F82" i="15"/>
  <c r="G82" i="15" s="1"/>
  <c r="H82" i="15" s="1"/>
  <c r="F81" i="15"/>
  <c r="G81" i="15" s="1"/>
  <c r="H81" i="15" s="1"/>
  <c r="F80" i="15"/>
  <c r="G80" i="15" s="1"/>
  <c r="H80" i="15" s="1"/>
  <c r="F79" i="15"/>
  <c r="G79" i="15" s="1"/>
  <c r="H79" i="15" s="1"/>
  <c r="F78" i="15"/>
  <c r="G78" i="15" s="1"/>
  <c r="H78" i="15" s="1"/>
  <c r="F77" i="15"/>
  <c r="G77" i="15" s="1"/>
  <c r="H77" i="15" s="1"/>
  <c r="F76" i="15"/>
  <c r="G76" i="15" s="1"/>
  <c r="H76" i="15" s="1"/>
  <c r="F75" i="15"/>
  <c r="G75" i="15" s="1"/>
  <c r="H75" i="15" s="1"/>
  <c r="F74" i="15"/>
  <c r="G74" i="15" s="1"/>
  <c r="H74" i="15" s="1"/>
  <c r="F73" i="15"/>
  <c r="G73" i="15" s="1"/>
  <c r="H73" i="15" s="1"/>
  <c r="F72" i="15"/>
  <c r="G72" i="15" s="1"/>
  <c r="H72" i="15" s="1"/>
  <c r="F71" i="15"/>
  <c r="G71" i="15" s="1"/>
  <c r="H71" i="15" s="1"/>
  <c r="F70" i="15"/>
  <c r="G70" i="15" s="1"/>
  <c r="H70" i="15" s="1"/>
  <c r="F69" i="15"/>
  <c r="G69" i="15" s="1"/>
  <c r="H69" i="15" s="1"/>
  <c r="F68" i="15"/>
  <c r="G68" i="15" s="1"/>
  <c r="H68" i="15" s="1"/>
  <c r="F67" i="15"/>
  <c r="G67" i="15" s="1"/>
  <c r="H67" i="15" s="1"/>
  <c r="F66" i="15"/>
  <c r="G66" i="15" s="1"/>
  <c r="H66" i="15" s="1"/>
  <c r="F65" i="15"/>
  <c r="G65" i="15" s="1"/>
  <c r="H65" i="15" s="1"/>
  <c r="F64" i="15"/>
  <c r="G64" i="15" s="1"/>
  <c r="H64" i="15" s="1"/>
  <c r="F63" i="15"/>
  <c r="G63" i="15" s="1"/>
  <c r="H63" i="15" s="1"/>
  <c r="F62" i="15"/>
  <c r="G62" i="15" s="1"/>
  <c r="H62" i="15" s="1"/>
  <c r="F61" i="15"/>
  <c r="G61" i="15" s="1"/>
  <c r="H61" i="15" s="1"/>
  <c r="F60" i="15"/>
  <c r="G60" i="15" s="1"/>
  <c r="H60" i="15" s="1"/>
  <c r="F59" i="15"/>
  <c r="G59" i="15" s="1"/>
  <c r="H59" i="15" s="1"/>
  <c r="F58" i="15"/>
  <c r="G58" i="15" s="1"/>
  <c r="H58" i="15" s="1"/>
  <c r="F57" i="15"/>
  <c r="G57" i="15" s="1"/>
  <c r="H57" i="15" s="1"/>
  <c r="F56" i="15"/>
  <c r="G56" i="15" s="1"/>
  <c r="H56" i="15" s="1"/>
  <c r="F55" i="15"/>
  <c r="G55" i="15" s="1"/>
  <c r="H55" i="15" s="1"/>
  <c r="F54" i="15"/>
  <c r="G54" i="15" s="1"/>
  <c r="H54" i="15" s="1"/>
  <c r="F53" i="15"/>
  <c r="G53" i="15" s="1"/>
  <c r="H53" i="15" s="1"/>
  <c r="F52" i="15"/>
  <c r="G52" i="15" s="1"/>
  <c r="H52" i="15" s="1"/>
  <c r="F51" i="15"/>
  <c r="G51" i="15" s="1"/>
  <c r="H51" i="15" s="1"/>
  <c r="F50" i="15"/>
  <c r="G50" i="15" s="1"/>
  <c r="H50" i="15" s="1"/>
  <c r="F49" i="15"/>
  <c r="G49" i="15" s="1"/>
  <c r="H49" i="15" s="1"/>
  <c r="F48" i="15"/>
  <c r="G48" i="15" s="1"/>
  <c r="H48" i="15" s="1"/>
  <c r="F47" i="15"/>
  <c r="G47" i="15" s="1"/>
  <c r="H47" i="15" s="1"/>
  <c r="F46" i="15"/>
  <c r="G46" i="15" s="1"/>
  <c r="H46" i="15" s="1"/>
  <c r="F45" i="15"/>
  <c r="G45" i="15" s="1"/>
  <c r="H45" i="15" s="1"/>
  <c r="F44" i="15"/>
  <c r="G44" i="15" s="1"/>
  <c r="H44" i="15" s="1"/>
  <c r="F43" i="15"/>
  <c r="G43" i="15" s="1"/>
  <c r="H43" i="15" s="1"/>
  <c r="F42" i="15"/>
  <c r="G42" i="15" s="1"/>
  <c r="H42" i="15" s="1"/>
  <c r="F41" i="15"/>
  <c r="G41" i="15" s="1"/>
  <c r="H41" i="15" s="1"/>
  <c r="F40" i="15"/>
  <c r="G40" i="15" s="1"/>
  <c r="H40" i="15" s="1"/>
  <c r="F39" i="15"/>
  <c r="G39" i="15" s="1"/>
  <c r="H39" i="15" s="1"/>
  <c r="F38" i="15"/>
  <c r="G38" i="15" s="1"/>
  <c r="H38" i="15" s="1"/>
  <c r="F37" i="15"/>
  <c r="G37" i="15" s="1"/>
  <c r="H37" i="15" s="1"/>
  <c r="F36" i="15"/>
  <c r="G36" i="15" s="1"/>
  <c r="H36" i="15" s="1"/>
  <c r="F35" i="15"/>
  <c r="G35" i="15" s="1"/>
  <c r="H35" i="15" s="1"/>
  <c r="F34" i="15"/>
  <c r="G34" i="15" s="1"/>
  <c r="H34" i="15" s="1"/>
  <c r="F33" i="15"/>
  <c r="G33" i="15" s="1"/>
  <c r="H33" i="15" s="1"/>
  <c r="F32" i="15"/>
  <c r="G32" i="15" s="1"/>
  <c r="H32" i="15" s="1"/>
  <c r="F31" i="15"/>
  <c r="G31" i="15" s="1"/>
  <c r="H31" i="15" s="1"/>
  <c r="F30" i="15"/>
  <c r="G30" i="15" s="1"/>
  <c r="H30" i="15" s="1"/>
  <c r="F29" i="15"/>
  <c r="G29" i="15" s="1"/>
  <c r="H29" i="15" s="1"/>
  <c r="F28" i="15"/>
  <c r="G28" i="15" s="1"/>
  <c r="H28" i="15" s="1"/>
  <c r="F27" i="15"/>
  <c r="G27" i="15" s="1"/>
  <c r="H27" i="15" s="1"/>
  <c r="F26" i="15"/>
  <c r="G26" i="15" s="1"/>
  <c r="H26" i="15" s="1"/>
  <c r="F25" i="15"/>
  <c r="G25" i="15" s="1"/>
  <c r="H25" i="15" s="1"/>
  <c r="F24" i="15"/>
  <c r="G24" i="15" s="1"/>
  <c r="H24" i="15" s="1"/>
  <c r="F23" i="15"/>
  <c r="G23" i="15" s="1"/>
  <c r="H23" i="15" s="1"/>
  <c r="G22" i="15"/>
  <c r="H22" i="15" s="1"/>
  <c r="G21" i="15"/>
  <c r="H21" i="15" s="1"/>
  <c r="G20" i="15"/>
  <c r="H20" i="15" s="1"/>
  <c r="G19" i="15"/>
  <c r="H19" i="15" s="1"/>
  <c r="F18" i="15"/>
  <c r="G18" i="15" s="1"/>
  <c r="H18" i="15" s="1"/>
  <c r="F17" i="15"/>
  <c r="G17" i="15" s="1"/>
  <c r="H17" i="15" s="1"/>
  <c r="F16" i="15"/>
  <c r="G16" i="15" s="1"/>
  <c r="H16" i="15" s="1"/>
  <c r="F15" i="15"/>
  <c r="G15" i="15" s="1"/>
  <c r="H15" i="15" s="1"/>
  <c r="F14" i="15"/>
  <c r="G14" i="15" s="1"/>
  <c r="H14" i="15" s="1"/>
  <c r="F13" i="15"/>
  <c r="G13" i="15" s="1"/>
  <c r="H13" i="15" s="1"/>
  <c r="F12" i="15"/>
  <c r="G12" i="15" s="1"/>
  <c r="H12" i="15" s="1"/>
  <c r="F11" i="15"/>
  <c r="G11" i="15" s="1"/>
  <c r="H11" i="15" s="1"/>
  <c r="F10" i="15"/>
  <c r="G10" i="15" s="1"/>
  <c r="H10" i="15" s="1"/>
  <c r="F9" i="15"/>
  <c r="G9" i="15" s="1"/>
  <c r="H9" i="15" s="1"/>
  <c r="F8" i="15"/>
  <c r="G8" i="15" s="1"/>
  <c r="H8" i="15" s="1"/>
  <c r="F7" i="15"/>
  <c r="G7" i="15" s="1"/>
  <c r="H7" i="15" s="1"/>
  <c r="F6" i="15"/>
  <c r="G6" i="15" s="1"/>
  <c r="H6" i="15" s="1"/>
  <c r="F5" i="15"/>
  <c r="G5" i="15" s="1"/>
  <c r="H5" i="15" s="1"/>
  <c r="F4" i="15"/>
  <c r="G4" i="15" s="1"/>
  <c r="H4" i="15" s="1"/>
  <c r="F3" i="15"/>
  <c r="G3" i="15" s="1"/>
  <c r="H3" i="15" s="1"/>
  <c r="F2" i="15"/>
  <c r="G2" i="15" s="1"/>
  <c r="H2" i="15" s="1"/>
  <c r="H305" i="15" l="1"/>
  <c r="I7" i="16"/>
  <c r="H167" i="6"/>
  <c r="G165" i="6"/>
  <c r="O165" i="6" s="1"/>
  <c r="G164" i="6"/>
  <c r="O164" i="6" s="1"/>
  <c r="Q164" i="6" s="1"/>
  <c r="R164" i="6" s="1"/>
  <c r="G163" i="6"/>
  <c r="O163" i="6" s="1"/>
  <c r="Q163" i="6" s="1"/>
  <c r="R163" i="6" s="1"/>
  <c r="G162" i="6"/>
  <c r="O162" i="6" s="1"/>
  <c r="G161" i="6"/>
  <c r="O161" i="6" s="1"/>
  <c r="G160" i="6"/>
  <c r="O160" i="6" s="1"/>
  <c r="G159" i="6"/>
  <c r="G158" i="6"/>
  <c r="O158" i="6" s="1"/>
  <c r="G157" i="6"/>
  <c r="O157" i="6" s="1"/>
  <c r="P157" i="6" s="1"/>
  <c r="G156" i="6"/>
  <c r="M156" i="6" s="1"/>
  <c r="G155" i="6"/>
  <c r="G154" i="6"/>
  <c r="O154" i="6" s="1"/>
  <c r="G153" i="6"/>
  <c r="O153" i="6" s="1"/>
  <c r="P153" i="6" s="1"/>
  <c r="G152" i="6"/>
  <c r="O152" i="6" s="1"/>
  <c r="G151" i="6"/>
  <c r="G150" i="6"/>
  <c r="O150" i="6" s="1"/>
  <c r="G149" i="6"/>
  <c r="O149" i="6" s="1"/>
  <c r="P149" i="6" s="1"/>
  <c r="G148" i="6"/>
  <c r="O148" i="6" s="1"/>
  <c r="G147" i="6"/>
  <c r="G146" i="6"/>
  <c r="O146" i="6" s="1"/>
  <c r="G145" i="6"/>
  <c r="O145" i="6" s="1"/>
  <c r="Q145" i="6" s="1"/>
  <c r="R145" i="6" s="1"/>
  <c r="G144" i="6"/>
  <c r="O144" i="6" s="1"/>
  <c r="G143" i="6"/>
  <c r="G142" i="6"/>
  <c r="O142" i="6" s="1"/>
  <c r="G141" i="6"/>
  <c r="O141" i="6" s="1"/>
  <c r="P141" i="6" s="1"/>
  <c r="G140" i="6"/>
  <c r="O140" i="6" s="1"/>
  <c r="G139" i="6"/>
  <c r="G138" i="6"/>
  <c r="O138" i="6" s="1"/>
  <c r="G137" i="6"/>
  <c r="O137" i="6" s="1"/>
  <c r="Q137" i="6" s="1"/>
  <c r="R137" i="6" s="1"/>
  <c r="G136" i="6"/>
  <c r="M136" i="6" s="1"/>
  <c r="G135" i="6"/>
  <c r="G134" i="6"/>
  <c r="O134" i="6" s="1"/>
  <c r="G133" i="6"/>
  <c r="O133" i="6" s="1"/>
  <c r="P133" i="6" s="1"/>
  <c r="G132" i="6"/>
  <c r="M132" i="6" s="1"/>
  <c r="G131" i="6"/>
  <c r="G130" i="6"/>
  <c r="O130" i="6" s="1"/>
  <c r="G129" i="6"/>
  <c r="O129" i="6" s="1"/>
  <c r="Q129" i="6" s="1"/>
  <c r="R129" i="6" s="1"/>
  <c r="G128" i="6"/>
  <c r="M128" i="6" s="1"/>
  <c r="G127" i="6"/>
  <c r="G126" i="6"/>
  <c r="O126" i="6" s="1"/>
  <c r="G125" i="6"/>
  <c r="M125" i="6" s="1"/>
  <c r="G124" i="6"/>
  <c r="O124" i="6" s="1"/>
  <c r="G123" i="6"/>
  <c r="O123" i="6" s="1"/>
  <c r="Q123" i="6" s="1"/>
  <c r="R123" i="6" s="1"/>
  <c r="G122" i="6"/>
  <c r="O122" i="6" s="1"/>
  <c r="G121" i="6"/>
  <c r="G120" i="6"/>
  <c r="O120" i="6" s="1"/>
  <c r="G119" i="6"/>
  <c r="O119" i="6" s="1"/>
  <c r="P119" i="6" s="1"/>
  <c r="G118" i="6"/>
  <c r="O118" i="6" s="1"/>
  <c r="G117" i="6"/>
  <c r="G116" i="6"/>
  <c r="O116" i="6" s="1"/>
  <c r="G115" i="6"/>
  <c r="O115" i="6" s="1"/>
  <c r="Q115" i="6" s="1"/>
  <c r="R115" i="6" s="1"/>
  <c r="G114" i="6"/>
  <c r="M114" i="6" s="1"/>
  <c r="G113" i="6"/>
  <c r="G112" i="6"/>
  <c r="O112" i="6" s="1"/>
  <c r="G111" i="6"/>
  <c r="O111" i="6" s="1"/>
  <c r="P111" i="6" s="1"/>
  <c r="G110" i="6"/>
  <c r="O110" i="6" s="1"/>
  <c r="G109" i="6"/>
  <c r="G108" i="6"/>
  <c r="O108" i="6" s="1"/>
  <c r="G107" i="6"/>
  <c r="O107" i="6" s="1"/>
  <c r="Q107" i="6" s="1"/>
  <c r="R107" i="6" s="1"/>
  <c r="G106" i="6"/>
  <c r="O106" i="6" s="1"/>
  <c r="G105" i="6"/>
  <c r="G104" i="6"/>
  <c r="O104" i="6" s="1"/>
  <c r="G103" i="6"/>
  <c r="O103" i="6" s="1"/>
  <c r="P103" i="6" s="1"/>
  <c r="G102" i="6"/>
  <c r="M102" i="6" s="1"/>
  <c r="G101" i="6"/>
  <c r="G100" i="6"/>
  <c r="O100" i="6" s="1"/>
  <c r="G99" i="6"/>
  <c r="O99" i="6" s="1"/>
  <c r="Q99" i="6" s="1"/>
  <c r="R99" i="6" s="1"/>
  <c r="G98" i="6"/>
  <c r="M98" i="6" s="1"/>
  <c r="G97" i="6"/>
  <c r="G96" i="6"/>
  <c r="O96" i="6" s="1"/>
  <c r="G95" i="6"/>
  <c r="O95" i="6" s="1"/>
  <c r="P95" i="6" s="1"/>
  <c r="G94" i="6"/>
  <c r="M94" i="6" s="1"/>
  <c r="G93" i="6"/>
  <c r="G92" i="6"/>
  <c r="O92" i="6" s="1"/>
  <c r="G91" i="6"/>
  <c r="O91" i="6" s="1"/>
  <c r="Q91" i="6" s="1"/>
  <c r="R91" i="6" s="1"/>
  <c r="G90" i="6"/>
  <c r="O90" i="6" s="1"/>
  <c r="G89" i="6"/>
  <c r="M89" i="6" s="1"/>
  <c r="G88" i="6"/>
  <c r="O88" i="6" s="1"/>
  <c r="G87" i="6"/>
  <c r="O87" i="6" s="1"/>
  <c r="Q87" i="6" s="1"/>
  <c r="R87" i="6" s="1"/>
  <c r="G86" i="6"/>
  <c r="O86" i="6" s="1"/>
  <c r="P86" i="6" s="1"/>
  <c r="G85" i="6"/>
  <c r="O85" i="6" s="1"/>
  <c r="G84" i="6"/>
  <c r="O84" i="6" s="1"/>
  <c r="Q84" i="6" s="1"/>
  <c r="R84" i="6" s="1"/>
  <c r="G83" i="6"/>
  <c r="O83" i="6" s="1"/>
  <c r="P83" i="6" s="1"/>
  <c r="G82" i="6"/>
  <c r="M82" i="6" s="1"/>
  <c r="G81" i="6"/>
  <c r="O81" i="6" s="1"/>
  <c r="G80" i="6"/>
  <c r="O80" i="6" s="1"/>
  <c r="Q80" i="6" s="1"/>
  <c r="R80" i="6" s="1"/>
  <c r="G79" i="6"/>
  <c r="O79" i="6" s="1"/>
  <c r="P79" i="6" s="1"/>
  <c r="G78" i="6"/>
  <c r="M78" i="6" s="1"/>
  <c r="G77" i="6"/>
  <c r="O77" i="6" s="1"/>
  <c r="G76" i="6"/>
  <c r="G75" i="6"/>
  <c r="O75" i="6" s="1"/>
  <c r="P75" i="6" s="1"/>
  <c r="G74" i="6"/>
  <c r="M74" i="6" s="1"/>
  <c r="G73" i="6"/>
  <c r="M73" i="6" s="1"/>
  <c r="G72" i="6"/>
  <c r="G71" i="6"/>
  <c r="O71" i="6" s="1"/>
  <c r="P71" i="6" s="1"/>
  <c r="G70" i="6"/>
  <c r="M70" i="6" s="1"/>
  <c r="G69" i="6"/>
  <c r="M69" i="6" s="1"/>
  <c r="G68" i="6"/>
  <c r="G67" i="6"/>
  <c r="O67" i="6" s="1"/>
  <c r="G66" i="6"/>
  <c r="M66" i="6" s="1"/>
  <c r="G65" i="6"/>
  <c r="O65" i="6" s="1"/>
  <c r="G64" i="6"/>
  <c r="M64" i="6" s="1"/>
  <c r="G63" i="6"/>
  <c r="O63" i="6" s="1"/>
  <c r="P63" i="6" s="1"/>
  <c r="G62" i="6"/>
  <c r="M62" i="6" s="1"/>
  <c r="G61" i="6"/>
  <c r="O61" i="6" s="1"/>
  <c r="G60" i="6"/>
  <c r="M60" i="6" s="1"/>
  <c r="G59" i="6"/>
  <c r="O59" i="6" s="1"/>
  <c r="G58" i="6"/>
  <c r="O58" i="6" s="1"/>
  <c r="G57" i="6"/>
  <c r="M57" i="6" s="1"/>
  <c r="G56" i="6"/>
  <c r="O56" i="6" s="1"/>
  <c r="G55" i="6"/>
  <c r="O55" i="6" s="1"/>
  <c r="G54" i="6"/>
  <c r="M54" i="6" s="1"/>
  <c r="G53" i="6"/>
  <c r="M53" i="6" s="1"/>
  <c r="G52" i="6"/>
  <c r="O52" i="6" s="1"/>
  <c r="G51" i="6"/>
  <c r="O51" i="6" s="1"/>
  <c r="G50" i="6"/>
  <c r="M50" i="6" s="1"/>
  <c r="G49" i="6"/>
  <c r="M49" i="6" s="1"/>
  <c r="G48" i="6"/>
  <c r="O48" i="6" s="1"/>
  <c r="G47" i="6"/>
  <c r="O47" i="6" s="1"/>
  <c r="G46" i="6"/>
  <c r="M46" i="6" s="1"/>
  <c r="G45" i="6"/>
  <c r="M45" i="6" s="1"/>
  <c r="G44" i="6"/>
  <c r="O44" i="6" s="1"/>
  <c r="G43" i="6"/>
  <c r="O43" i="6" s="1"/>
  <c r="G42" i="6"/>
  <c r="M42" i="6" s="1"/>
  <c r="G41" i="6"/>
  <c r="O41" i="6" s="1"/>
  <c r="G40" i="6"/>
  <c r="O40" i="6" s="1"/>
  <c r="G39" i="6"/>
  <c r="M39" i="6" s="1"/>
  <c r="G38" i="6"/>
  <c r="M38" i="6" s="1"/>
  <c r="G37" i="6"/>
  <c r="O37" i="6" s="1"/>
  <c r="G36" i="6"/>
  <c r="O36" i="6" s="1"/>
  <c r="G35" i="6"/>
  <c r="M35" i="6" s="1"/>
  <c r="G34" i="6"/>
  <c r="M34" i="6" s="1"/>
  <c r="G33" i="6"/>
  <c r="O33" i="6" s="1"/>
  <c r="G32" i="6"/>
  <c r="O32" i="6" s="1"/>
  <c r="G31" i="6"/>
  <c r="M31" i="6" s="1"/>
  <c r="G30" i="6"/>
  <c r="M30" i="6" s="1"/>
  <c r="G29" i="6"/>
  <c r="O29" i="6" s="1"/>
  <c r="G28" i="6"/>
  <c r="O28" i="6" s="1"/>
  <c r="G27" i="6"/>
  <c r="M27" i="6" s="1"/>
  <c r="G26" i="6"/>
  <c r="M26" i="6" s="1"/>
  <c r="G25" i="6"/>
  <c r="O25" i="6" s="1"/>
  <c r="G24" i="6"/>
  <c r="O24" i="6" s="1"/>
  <c r="G23" i="6"/>
  <c r="M23" i="6" s="1"/>
  <c r="G22" i="6"/>
  <c r="M22" i="6" s="1"/>
  <c r="G21" i="6"/>
  <c r="O21" i="6" s="1"/>
  <c r="G20" i="6"/>
  <c r="O20" i="6" s="1"/>
  <c r="G19" i="6"/>
  <c r="M19" i="6" s="1"/>
  <c r="G18" i="6"/>
  <c r="M18" i="6" s="1"/>
  <c r="G17" i="6"/>
  <c r="O17" i="6" s="1"/>
  <c r="G16" i="6"/>
  <c r="O16" i="6" s="1"/>
  <c r="G15" i="6"/>
  <c r="M15" i="6" s="1"/>
  <c r="G14" i="6"/>
  <c r="M14" i="6" s="1"/>
  <c r="G13" i="6"/>
  <c r="O13" i="6" s="1"/>
  <c r="G12" i="6"/>
  <c r="O12" i="6" s="1"/>
  <c r="G11" i="6"/>
  <c r="M11" i="6" s="1"/>
  <c r="G10" i="6"/>
  <c r="M10" i="6" s="1"/>
  <c r="G9" i="6"/>
  <c r="O9" i="6" s="1"/>
  <c r="G8" i="6"/>
  <c r="O8" i="6" s="1"/>
  <c r="G7" i="6"/>
  <c r="M7" i="6" s="1"/>
  <c r="G6" i="6"/>
  <c r="M6" i="6" s="1"/>
  <c r="G5" i="6"/>
  <c r="O5" i="6" s="1"/>
  <c r="G4" i="6"/>
  <c r="O4" i="6" s="1"/>
  <c r="O128" i="6" l="1"/>
  <c r="O66" i="6"/>
  <c r="Q66" i="6" s="1"/>
  <c r="R66" i="6" s="1"/>
  <c r="M59" i="6"/>
  <c r="M106" i="6"/>
  <c r="O114" i="6"/>
  <c r="M100" i="6"/>
  <c r="O18" i="6"/>
  <c r="Q18" i="6" s="1"/>
  <c r="R18" i="6" s="1"/>
  <c r="M90" i="6"/>
  <c r="M104" i="6"/>
  <c r="M152" i="6"/>
  <c r="O132" i="6"/>
  <c r="Q132" i="6" s="1"/>
  <c r="R132" i="6" s="1"/>
  <c r="M138" i="6"/>
  <c r="O94" i="6"/>
  <c r="P94" i="6" s="1"/>
  <c r="M71" i="6"/>
  <c r="M86" i="6"/>
  <c r="M126" i="6"/>
  <c r="O69" i="6"/>
  <c r="Q69" i="6" s="1"/>
  <c r="R69" i="6" s="1"/>
  <c r="M110" i="6"/>
  <c r="O89" i="6"/>
  <c r="Q89" i="6" s="1"/>
  <c r="R89" i="6" s="1"/>
  <c r="O6" i="6"/>
  <c r="Q6" i="6" s="1"/>
  <c r="R6" i="6" s="1"/>
  <c r="O136" i="6"/>
  <c r="P136" i="6" s="1"/>
  <c r="O26" i="6"/>
  <c r="Q26" i="6" s="1"/>
  <c r="R26" i="6" s="1"/>
  <c r="O7" i="6"/>
  <c r="O30" i="6"/>
  <c r="Q30" i="6" s="1"/>
  <c r="R30" i="6" s="1"/>
  <c r="O54" i="6"/>
  <c r="P54" i="6" s="1"/>
  <c r="M144" i="6"/>
  <c r="Q149" i="6"/>
  <c r="R149" i="6" s="1"/>
  <c r="M160" i="6"/>
  <c r="O49" i="6"/>
  <c r="Q49" i="6" s="1"/>
  <c r="R49" i="6" s="1"/>
  <c r="Q111" i="6"/>
  <c r="R111" i="6" s="1"/>
  <c r="M124" i="6"/>
  <c r="O156" i="6"/>
  <c r="Q156" i="6" s="1"/>
  <c r="R156" i="6" s="1"/>
  <c r="M67" i="6"/>
  <c r="O102" i="6"/>
  <c r="Q102" i="6" s="1"/>
  <c r="R102" i="6" s="1"/>
  <c r="O27" i="6"/>
  <c r="P27" i="6" s="1"/>
  <c r="O39" i="6"/>
  <c r="O45" i="6"/>
  <c r="Q45" i="6" s="1"/>
  <c r="R45" i="6" s="1"/>
  <c r="O57" i="6"/>
  <c r="Q57" i="6" s="1"/>
  <c r="R57" i="6" s="1"/>
  <c r="M63" i="6"/>
  <c r="P87" i="6"/>
  <c r="O98" i="6"/>
  <c r="P98" i="6" s="1"/>
  <c r="O125" i="6"/>
  <c r="Q125" i="6" s="1"/>
  <c r="R125" i="6" s="1"/>
  <c r="O15" i="6"/>
  <c r="P15" i="6" s="1"/>
  <c r="M142" i="6"/>
  <c r="M148" i="6"/>
  <c r="M158" i="6"/>
  <c r="M164" i="6"/>
  <c r="M140" i="6"/>
  <c r="O35" i="6"/>
  <c r="P35" i="6" s="1"/>
  <c r="O46" i="6"/>
  <c r="P46" i="6" s="1"/>
  <c r="O38" i="6"/>
  <c r="Q38" i="6" s="1"/>
  <c r="R38" i="6" s="1"/>
  <c r="O22" i="6"/>
  <c r="Q22" i="6" s="1"/>
  <c r="R22" i="6" s="1"/>
  <c r="O31" i="6"/>
  <c r="O50" i="6"/>
  <c r="Q63" i="6"/>
  <c r="R63" i="6" s="1"/>
  <c r="O73" i="6"/>
  <c r="Q73" i="6" s="1"/>
  <c r="R73" i="6" s="1"/>
  <c r="O78" i="6"/>
  <c r="Q78" i="6" s="1"/>
  <c r="R78" i="6" s="1"/>
  <c r="O82" i="6"/>
  <c r="Q82" i="6" s="1"/>
  <c r="R82" i="6" s="1"/>
  <c r="Q119" i="6"/>
  <c r="R119" i="6" s="1"/>
  <c r="M162" i="6"/>
  <c r="O14" i="6"/>
  <c r="Q14" i="6" s="1"/>
  <c r="R14" i="6" s="1"/>
  <c r="M79" i="6"/>
  <c r="M83" i="6"/>
  <c r="Q103" i="6"/>
  <c r="R103" i="6" s="1"/>
  <c r="M116" i="6"/>
  <c r="M120" i="6"/>
  <c r="Q141" i="6"/>
  <c r="R141" i="6" s="1"/>
  <c r="M154" i="6"/>
  <c r="P163" i="6"/>
  <c r="O10" i="6"/>
  <c r="Q10" i="6" s="1"/>
  <c r="R10" i="6" s="1"/>
  <c r="O19" i="6"/>
  <c r="O42" i="6"/>
  <c r="Q42" i="6" s="1"/>
  <c r="R42" i="6" s="1"/>
  <c r="O62" i="6"/>
  <c r="M75" i="6"/>
  <c r="Q95" i="6"/>
  <c r="R95" i="6" s="1"/>
  <c r="M108" i="6"/>
  <c r="M112" i="6"/>
  <c r="Q133" i="6"/>
  <c r="R133" i="6" s="1"/>
  <c r="M146" i="6"/>
  <c r="M150" i="6"/>
  <c r="O23" i="6"/>
  <c r="O11" i="6"/>
  <c r="O34" i="6"/>
  <c r="Q34" i="6" s="1"/>
  <c r="R34" i="6" s="1"/>
  <c r="O53" i="6"/>
  <c r="Q53" i="6" s="1"/>
  <c r="R53" i="6" s="1"/>
  <c r="P80" i="6"/>
  <c r="P84" i="6"/>
  <c r="M92" i="6"/>
  <c r="M96" i="6"/>
  <c r="M118" i="6"/>
  <c r="M122" i="6"/>
  <c r="M130" i="6"/>
  <c r="M134" i="6"/>
  <c r="Q12" i="6"/>
  <c r="R12" i="6" s="1"/>
  <c r="P12" i="6"/>
  <c r="Q48" i="6"/>
  <c r="R48" i="6" s="1"/>
  <c r="P48" i="6"/>
  <c r="Q16" i="6"/>
  <c r="R16" i="6" s="1"/>
  <c r="P16" i="6"/>
  <c r="Q21" i="6"/>
  <c r="R21" i="6" s="1"/>
  <c r="P21" i="6"/>
  <c r="Q47" i="6"/>
  <c r="R47" i="6" s="1"/>
  <c r="P47" i="6"/>
  <c r="Q52" i="6"/>
  <c r="R52" i="6" s="1"/>
  <c r="P52" i="6"/>
  <c r="P61" i="6"/>
  <c r="Q61" i="6"/>
  <c r="R61" i="6" s="1"/>
  <c r="Q8" i="6"/>
  <c r="R8" i="6" s="1"/>
  <c r="P8" i="6"/>
  <c r="Q13" i="6"/>
  <c r="R13" i="6" s="1"/>
  <c r="P13" i="6"/>
  <c r="P40" i="6"/>
  <c r="Q40" i="6"/>
  <c r="R40" i="6" s="1"/>
  <c r="Q44" i="6"/>
  <c r="R44" i="6" s="1"/>
  <c r="P44" i="6"/>
  <c r="P65" i="6"/>
  <c r="Q65" i="6"/>
  <c r="R65" i="6" s="1"/>
  <c r="Q4" i="6"/>
  <c r="R4" i="6" s="1"/>
  <c r="P4" i="6"/>
  <c r="Q9" i="6"/>
  <c r="R9" i="6" s="1"/>
  <c r="P9" i="6"/>
  <c r="Q36" i="6"/>
  <c r="R36" i="6" s="1"/>
  <c r="P36" i="6"/>
  <c r="Q41" i="6"/>
  <c r="R41" i="6" s="1"/>
  <c r="P41" i="6"/>
  <c r="Q5" i="6"/>
  <c r="R5" i="6" s="1"/>
  <c r="P5" i="6"/>
  <c r="P32" i="6"/>
  <c r="Q32" i="6"/>
  <c r="R32" i="6" s="1"/>
  <c r="Q37" i="6"/>
  <c r="R37" i="6" s="1"/>
  <c r="P37" i="6"/>
  <c r="Q43" i="6"/>
  <c r="R43" i="6" s="1"/>
  <c r="P43" i="6"/>
  <c r="Q28" i="6"/>
  <c r="R28" i="6" s="1"/>
  <c r="P28" i="6"/>
  <c r="Q33" i="6"/>
  <c r="R33" i="6" s="1"/>
  <c r="P33" i="6"/>
  <c r="P58" i="6"/>
  <c r="Q58" i="6"/>
  <c r="R58" i="6" s="1"/>
  <c r="P67" i="6"/>
  <c r="Q67" i="6"/>
  <c r="R67" i="6" s="1"/>
  <c r="Q17" i="6"/>
  <c r="R17" i="6" s="1"/>
  <c r="P17" i="6"/>
  <c r="Q24" i="6"/>
  <c r="R24" i="6" s="1"/>
  <c r="P24" i="6"/>
  <c r="P55" i="6"/>
  <c r="Q55" i="6"/>
  <c r="R55" i="6" s="1"/>
  <c r="P59" i="6"/>
  <c r="Q59" i="6"/>
  <c r="R59" i="6" s="1"/>
  <c r="Q29" i="6"/>
  <c r="R29" i="6" s="1"/>
  <c r="P29" i="6"/>
  <c r="Q20" i="6"/>
  <c r="R20" i="6" s="1"/>
  <c r="P20" i="6"/>
  <c r="Q25" i="6"/>
  <c r="R25" i="6" s="1"/>
  <c r="P25" i="6"/>
  <c r="P51" i="6"/>
  <c r="Q51" i="6"/>
  <c r="R51" i="6" s="1"/>
  <c r="Q56" i="6"/>
  <c r="R56" i="6" s="1"/>
  <c r="P56" i="6"/>
  <c r="O93" i="6"/>
  <c r="M93" i="6"/>
  <c r="O64" i="6"/>
  <c r="Q71" i="6"/>
  <c r="R71" i="6" s="1"/>
  <c r="Q75" i="6"/>
  <c r="R75" i="6" s="1"/>
  <c r="M88" i="6"/>
  <c r="Q96" i="6"/>
  <c r="R96" i="6" s="1"/>
  <c r="P96" i="6"/>
  <c r="Q104" i="6"/>
  <c r="R104" i="6" s="1"/>
  <c r="P104" i="6"/>
  <c r="Q112" i="6"/>
  <c r="R112" i="6" s="1"/>
  <c r="P112" i="6"/>
  <c r="Q120" i="6"/>
  <c r="R120" i="6" s="1"/>
  <c r="P120" i="6"/>
  <c r="Q126" i="6"/>
  <c r="R126" i="6" s="1"/>
  <c r="P126" i="6"/>
  <c r="Q134" i="6"/>
  <c r="R134" i="6" s="1"/>
  <c r="P134" i="6"/>
  <c r="Q142" i="6"/>
  <c r="R142" i="6" s="1"/>
  <c r="P142" i="6"/>
  <c r="Q150" i="6"/>
  <c r="R150" i="6" s="1"/>
  <c r="P150" i="6"/>
  <c r="M5" i="6"/>
  <c r="M9" i="6"/>
  <c r="M13" i="6"/>
  <c r="M17" i="6"/>
  <c r="M21" i="6"/>
  <c r="M25" i="6"/>
  <c r="M29" i="6"/>
  <c r="M33" i="6"/>
  <c r="M37" i="6"/>
  <c r="M41" i="6"/>
  <c r="M44" i="6"/>
  <c r="M48" i="6"/>
  <c r="M52" i="6"/>
  <c r="M56" i="6"/>
  <c r="P57" i="6"/>
  <c r="M61" i="6"/>
  <c r="P66" i="6"/>
  <c r="O68" i="6"/>
  <c r="M68" i="6"/>
  <c r="O70" i="6"/>
  <c r="O72" i="6"/>
  <c r="M72" i="6"/>
  <c r="O74" i="6"/>
  <c r="O76" i="6"/>
  <c r="M76" i="6"/>
  <c r="M85" i="6"/>
  <c r="Q86" i="6"/>
  <c r="R86" i="6" s="1"/>
  <c r="P91" i="6"/>
  <c r="P99" i="6"/>
  <c r="P107" i="6"/>
  <c r="P115" i="6"/>
  <c r="P123" i="6"/>
  <c r="P129" i="6"/>
  <c r="P137" i="6"/>
  <c r="P145" i="6"/>
  <c r="Q153" i="6"/>
  <c r="R153" i="6" s="1"/>
  <c r="Q81" i="6"/>
  <c r="R81" i="6" s="1"/>
  <c r="P81" i="6"/>
  <c r="Q94" i="6"/>
  <c r="R94" i="6" s="1"/>
  <c r="O97" i="6"/>
  <c r="M97" i="6"/>
  <c r="O105" i="6"/>
  <c r="M105" i="6"/>
  <c r="Q110" i="6"/>
  <c r="R110" i="6" s="1"/>
  <c r="P110" i="6"/>
  <c r="O113" i="6"/>
  <c r="M113" i="6"/>
  <c r="Q118" i="6"/>
  <c r="R118" i="6" s="1"/>
  <c r="P118" i="6"/>
  <c r="O121" i="6"/>
  <c r="M121" i="6"/>
  <c r="O127" i="6"/>
  <c r="M127" i="6"/>
  <c r="O135" i="6"/>
  <c r="M135" i="6"/>
  <c r="Q140" i="6"/>
  <c r="R140" i="6" s="1"/>
  <c r="P140" i="6"/>
  <c r="O143" i="6"/>
  <c r="M143" i="6"/>
  <c r="Q148" i="6"/>
  <c r="R148" i="6" s="1"/>
  <c r="P148" i="6"/>
  <c r="O151" i="6"/>
  <c r="M151" i="6"/>
  <c r="Q154" i="6"/>
  <c r="R154" i="6" s="1"/>
  <c r="P154" i="6"/>
  <c r="Q160" i="6"/>
  <c r="R160" i="6" s="1"/>
  <c r="P160" i="6"/>
  <c r="M4" i="6"/>
  <c r="M8" i="6"/>
  <c r="M12" i="6"/>
  <c r="M16" i="6"/>
  <c r="M20" i="6"/>
  <c r="M24" i="6"/>
  <c r="M28" i="6"/>
  <c r="M32" i="6"/>
  <c r="M36" i="6"/>
  <c r="M40" i="6"/>
  <c r="M43" i="6"/>
  <c r="M47" i="6"/>
  <c r="M51" i="6"/>
  <c r="M55" i="6"/>
  <c r="M58" i="6"/>
  <c r="M65" i="6"/>
  <c r="M81" i="6"/>
  <c r="Q83" i="6"/>
  <c r="R83" i="6" s="1"/>
  <c r="Q92" i="6"/>
  <c r="R92" i="6" s="1"/>
  <c r="P92" i="6"/>
  <c r="Q100" i="6"/>
  <c r="R100" i="6" s="1"/>
  <c r="P100" i="6"/>
  <c r="Q108" i="6"/>
  <c r="R108" i="6" s="1"/>
  <c r="P108" i="6"/>
  <c r="Q116" i="6"/>
  <c r="R116" i="6" s="1"/>
  <c r="P116" i="6"/>
  <c r="Q124" i="6"/>
  <c r="R124" i="6" s="1"/>
  <c r="P124" i="6"/>
  <c r="Q130" i="6"/>
  <c r="R130" i="6" s="1"/>
  <c r="P130" i="6"/>
  <c r="Q138" i="6"/>
  <c r="R138" i="6" s="1"/>
  <c r="P138" i="6"/>
  <c r="Q146" i="6"/>
  <c r="R146" i="6" s="1"/>
  <c r="P146" i="6"/>
  <c r="Q157" i="6"/>
  <c r="R157" i="6" s="1"/>
  <c r="Q85" i="6"/>
  <c r="R85" i="6" s="1"/>
  <c r="P85" i="6"/>
  <c r="Q77" i="6"/>
  <c r="R77" i="6" s="1"/>
  <c r="P77" i="6"/>
  <c r="O155" i="6"/>
  <c r="M155" i="6"/>
  <c r="Q158" i="6"/>
  <c r="R158" i="6" s="1"/>
  <c r="P158" i="6"/>
  <c r="Q161" i="6"/>
  <c r="R161" i="6" s="1"/>
  <c r="P161" i="6"/>
  <c r="O60" i="6"/>
  <c r="M77" i="6"/>
  <c r="Q79" i="6"/>
  <c r="R79" i="6" s="1"/>
  <c r="Q162" i="6"/>
  <c r="R162" i="6" s="1"/>
  <c r="P162" i="6"/>
  <c r="Q165" i="6"/>
  <c r="R165" i="6" s="1"/>
  <c r="P165" i="6"/>
  <c r="Q88" i="6"/>
  <c r="R88" i="6" s="1"/>
  <c r="P88" i="6"/>
  <c r="Q90" i="6"/>
  <c r="R90" i="6" s="1"/>
  <c r="P90" i="6"/>
  <c r="O101" i="6"/>
  <c r="M101" i="6"/>
  <c r="Q106" i="6"/>
  <c r="R106" i="6" s="1"/>
  <c r="P106" i="6"/>
  <c r="O109" i="6"/>
  <c r="M109" i="6"/>
  <c r="Q114" i="6"/>
  <c r="R114" i="6" s="1"/>
  <c r="P114" i="6"/>
  <c r="O117" i="6"/>
  <c r="M117" i="6"/>
  <c r="Q122" i="6"/>
  <c r="R122" i="6" s="1"/>
  <c r="P122" i="6"/>
  <c r="Q128" i="6"/>
  <c r="R128" i="6" s="1"/>
  <c r="P128" i="6"/>
  <c r="O131" i="6"/>
  <c r="M131" i="6"/>
  <c r="O139" i="6"/>
  <c r="M139" i="6"/>
  <c r="Q144" i="6"/>
  <c r="R144" i="6" s="1"/>
  <c r="P144" i="6"/>
  <c r="O147" i="6"/>
  <c r="M147" i="6"/>
  <c r="Q152" i="6"/>
  <c r="R152" i="6" s="1"/>
  <c r="P152" i="6"/>
  <c r="O159" i="6"/>
  <c r="M159" i="6"/>
  <c r="M80" i="6"/>
  <c r="M84" i="6"/>
  <c r="M87" i="6"/>
  <c r="M91" i="6"/>
  <c r="M95" i="6"/>
  <c r="M99" i="6"/>
  <c r="M103" i="6"/>
  <c r="M107" i="6"/>
  <c r="M111" i="6"/>
  <c r="M115" i="6"/>
  <c r="M119" i="6"/>
  <c r="M123" i="6"/>
  <c r="M129" i="6"/>
  <c r="M133" i="6"/>
  <c r="M137" i="6"/>
  <c r="M141" i="6"/>
  <c r="M145" i="6"/>
  <c r="M149" i="6"/>
  <c r="M153" i="6"/>
  <c r="M157" i="6"/>
  <c r="M161" i="6"/>
  <c r="M165" i="6"/>
  <c r="M163" i="6"/>
  <c r="P164" i="6"/>
  <c r="P26" i="6" l="1"/>
  <c r="P18" i="6"/>
  <c r="P78" i="6"/>
  <c r="Q98" i="6"/>
  <c r="R98" i="6" s="1"/>
  <c r="P102" i="6"/>
  <c r="P125" i="6"/>
  <c r="P132" i="6"/>
  <c r="P38" i="6"/>
  <c r="Q15" i="6"/>
  <c r="R15" i="6" s="1"/>
  <c r="P89" i="6"/>
  <c r="Q136" i="6"/>
  <c r="R136" i="6" s="1"/>
  <c r="P53" i="6"/>
  <c r="P34" i="6"/>
  <c r="P14" i="6"/>
  <c r="P49" i="6"/>
  <c r="P6" i="6"/>
  <c r="P30" i="6"/>
  <c r="Q46" i="6"/>
  <c r="R46" i="6" s="1"/>
  <c r="Q35" i="6"/>
  <c r="R35" i="6" s="1"/>
  <c r="P156" i="6"/>
  <c r="P69" i="6"/>
  <c r="P45" i="6"/>
  <c r="P82" i="6"/>
  <c r="P42" i="6"/>
  <c r="P39" i="6"/>
  <c r="Q39" i="6"/>
  <c r="R39" i="6" s="1"/>
  <c r="Q27" i="6"/>
  <c r="R27" i="6" s="1"/>
  <c r="Q54" i="6"/>
  <c r="R54" i="6" s="1"/>
  <c r="P22" i="6"/>
  <c r="P7" i="6"/>
  <c r="Q7" i="6"/>
  <c r="R7" i="6" s="1"/>
  <c r="P19" i="6"/>
  <c r="Q19" i="6"/>
  <c r="R19" i="6" s="1"/>
  <c r="P73" i="6"/>
  <c r="P50" i="6"/>
  <c r="Q50" i="6"/>
  <c r="R50" i="6" s="1"/>
  <c r="P11" i="6"/>
  <c r="Q11" i="6"/>
  <c r="R11" i="6" s="1"/>
  <c r="P23" i="6"/>
  <c r="Q23" i="6"/>
  <c r="R23" i="6" s="1"/>
  <c r="P62" i="6"/>
  <c r="Q62" i="6"/>
  <c r="R62" i="6" s="1"/>
  <c r="P31" i="6"/>
  <c r="Q31" i="6"/>
  <c r="R31" i="6" s="1"/>
  <c r="P10" i="6"/>
  <c r="Q60" i="6"/>
  <c r="R60" i="6" s="1"/>
  <c r="P60" i="6"/>
  <c r="Q143" i="6"/>
  <c r="R143" i="6" s="1"/>
  <c r="P143" i="6"/>
  <c r="Q127" i="6"/>
  <c r="R127" i="6" s="1"/>
  <c r="P127" i="6"/>
  <c r="Q113" i="6"/>
  <c r="R113" i="6" s="1"/>
  <c r="P113" i="6"/>
  <c r="Q97" i="6"/>
  <c r="R97" i="6" s="1"/>
  <c r="P97" i="6"/>
  <c r="Q68" i="6"/>
  <c r="R68" i="6" s="1"/>
  <c r="P68" i="6"/>
  <c r="Q147" i="6"/>
  <c r="R147" i="6" s="1"/>
  <c r="P147" i="6"/>
  <c r="Q131" i="6"/>
  <c r="R131" i="6" s="1"/>
  <c r="P131" i="6"/>
  <c r="Q117" i="6"/>
  <c r="R117" i="6" s="1"/>
  <c r="P117" i="6"/>
  <c r="Q101" i="6"/>
  <c r="R101" i="6" s="1"/>
  <c r="P101" i="6"/>
  <c r="Q76" i="6"/>
  <c r="R76" i="6" s="1"/>
  <c r="P76" i="6"/>
  <c r="Q93" i="6"/>
  <c r="R93" i="6" s="1"/>
  <c r="P93" i="6"/>
  <c r="Q74" i="6"/>
  <c r="R74" i="6" s="1"/>
  <c r="P74" i="6"/>
  <c r="Q151" i="6"/>
  <c r="R151" i="6" s="1"/>
  <c r="P151" i="6"/>
  <c r="Q135" i="6"/>
  <c r="R135" i="6" s="1"/>
  <c r="P135" i="6"/>
  <c r="Q121" i="6"/>
  <c r="R121" i="6" s="1"/>
  <c r="P121" i="6"/>
  <c r="Q105" i="6"/>
  <c r="R105" i="6" s="1"/>
  <c r="P105" i="6"/>
  <c r="Q72" i="6"/>
  <c r="R72" i="6" s="1"/>
  <c r="P72" i="6"/>
  <c r="Q159" i="6"/>
  <c r="R159" i="6" s="1"/>
  <c r="P159" i="6"/>
  <c r="Q139" i="6"/>
  <c r="R139" i="6" s="1"/>
  <c r="P139" i="6"/>
  <c r="Q109" i="6"/>
  <c r="R109" i="6" s="1"/>
  <c r="P109" i="6"/>
  <c r="Q155" i="6"/>
  <c r="R155" i="6" s="1"/>
  <c r="P155" i="6"/>
  <c r="Q70" i="6"/>
  <c r="R70" i="6" s="1"/>
  <c r="P70" i="6"/>
  <c r="P64" i="6"/>
  <c r="Q64" i="6"/>
  <c r="R64" i="6" s="1"/>
  <c r="H12" i="5" l="1"/>
  <c r="G10" i="5"/>
  <c r="M10" i="5" s="1"/>
  <c r="G9" i="5"/>
  <c r="M9" i="5" s="1"/>
  <c r="G8" i="5"/>
  <c r="M8" i="5" s="1"/>
  <c r="G7" i="5"/>
  <c r="O7" i="5" s="1"/>
  <c r="G6" i="5"/>
  <c r="M6" i="5" s="1"/>
  <c r="G5" i="5"/>
  <c r="G4" i="5"/>
  <c r="O4" i="5" s="1"/>
  <c r="Q4" i="5" s="1"/>
  <c r="R4" i="5" s="1"/>
  <c r="G136" i="4"/>
  <c r="O136" i="4" s="1"/>
  <c r="G135" i="4"/>
  <c r="O135" i="4" s="1"/>
  <c r="G134" i="4"/>
  <c r="O134" i="4" s="1"/>
  <c r="G133" i="4"/>
  <c r="O133" i="4" s="1"/>
  <c r="G132" i="4"/>
  <c r="O132" i="4" s="1"/>
  <c r="P132" i="4" s="1"/>
  <c r="G131" i="4"/>
  <c r="O131" i="4" s="1"/>
  <c r="G130" i="4"/>
  <c r="O130" i="4" s="1"/>
  <c r="G129" i="4"/>
  <c r="O129" i="4" s="1"/>
  <c r="G128" i="4"/>
  <c r="O128" i="4" s="1"/>
  <c r="G127" i="4"/>
  <c r="O127" i="4" s="1"/>
  <c r="G126" i="4"/>
  <c r="O126" i="4" s="1"/>
  <c r="G125" i="4"/>
  <c r="M125" i="4" s="1"/>
  <c r="G124" i="4"/>
  <c r="O124" i="4" s="1"/>
  <c r="G123" i="4"/>
  <c r="O123" i="4" s="1"/>
  <c r="G122" i="4"/>
  <c r="O122" i="4" s="1"/>
  <c r="G121" i="4"/>
  <c r="O121" i="4" s="1"/>
  <c r="P121" i="4" s="1"/>
  <c r="G120" i="4"/>
  <c r="O120" i="4" s="1"/>
  <c r="P120" i="4" s="1"/>
  <c r="G119" i="4"/>
  <c r="O119" i="4" s="1"/>
  <c r="G118" i="4"/>
  <c r="O118" i="4" s="1"/>
  <c r="Q118" i="4" s="1"/>
  <c r="R118" i="4" s="1"/>
  <c r="G117" i="4"/>
  <c r="O117" i="4" s="1"/>
  <c r="P117" i="4" s="1"/>
  <c r="G116" i="4"/>
  <c r="O116" i="4" s="1"/>
  <c r="G115" i="4"/>
  <c r="M115" i="4" s="1"/>
  <c r="G114" i="4"/>
  <c r="O114" i="4" s="1"/>
  <c r="P114" i="4" s="1"/>
  <c r="G113" i="4"/>
  <c r="M113" i="4" s="1"/>
  <c r="G112" i="4"/>
  <c r="O112" i="4" s="1"/>
  <c r="G111" i="4"/>
  <c r="O111" i="4" s="1"/>
  <c r="G110" i="4"/>
  <c r="O110" i="4" s="1"/>
  <c r="G109" i="4"/>
  <c r="G108" i="4"/>
  <c r="O108" i="4" s="1"/>
  <c r="P108" i="4" s="1"/>
  <c r="G107" i="4"/>
  <c r="O107" i="4" s="1"/>
  <c r="P107" i="4" s="1"/>
  <c r="G106" i="4"/>
  <c r="M106" i="4" s="1"/>
  <c r="G105" i="4"/>
  <c r="O105" i="4" s="1"/>
  <c r="Q105" i="4" s="1"/>
  <c r="R105" i="4" s="1"/>
  <c r="G104" i="4"/>
  <c r="O104" i="4" s="1"/>
  <c r="G103" i="4"/>
  <c r="O103" i="4" s="1"/>
  <c r="Q103" i="4" s="1"/>
  <c r="R103" i="4" s="1"/>
  <c r="G102" i="4"/>
  <c r="O102" i="4" s="1"/>
  <c r="G101" i="4"/>
  <c r="M101" i="4" s="1"/>
  <c r="G100" i="4"/>
  <c r="O100" i="4" s="1"/>
  <c r="Q100" i="4" s="1"/>
  <c r="R100" i="4" s="1"/>
  <c r="G99" i="4"/>
  <c r="O99" i="4" s="1"/>
  <c r="G98" i="4"/>
  <c r="O98" i="4" s="1"/>
  <c r="G97" i="4"/>
  <c r="O97" i="4" s="1"/>
  <c r="G96" i="4"/>
  <c r="O96" i="4" s="1"/>
  <c r="G95" i="4"/>
  <c r="O95" i="4" s="1"/>
  <c r="P95" i="4" s="1"/>
  <c r="G94" i="4"/>
  <c r="M94" i="4" s="1"/>
  <c r="G93" i="4"/>
  <c r="M93" i="4" s="1"/>
  <c r="G92" i="4"/>
  <c r="O92" i="4" s="1"/>
  <c r="P92" i="4" s="1"/>
  <c r="G91" i="4"/>
  <c r="O91" i="4" s="1"/>
  <c r="Q91" i="4" s="1"/>
  <c r="R91" i="4" s="1"/>
  <c r="G90" i="4"/>
  <c r="O90" i="4" s="1"/>
  <c r="Q90" i="4" s="1"/>
  <c r="R90" i="4" s="1"/>
  <c r="G89" i="4"/>
  <c r="O89" i="4" s="1"/>
  <c r="P89" i="4" s="1"/>
  <c r="G88" i="4"/>
  <c r="O88" i="4" s="1"/>
  <c r="G87" i="4"/>
  <c r="M87" i="4" s="1"/>
  <c r="G86" i="4"/>
  <c r="G85" i="4"/>
  <c r="O85" i="4" s="1"/>
  <c r="G84" i="4"/>
  <c r="M84" i="4" s="1"/>
  <c r="G83" i="4"/>
  <c r="O83" i="4" s="1"/>
  <c r="Q83" i="4" s="1"/>
  <c r="R83" i="4" s="1"/>
  <c r="G82" i="4"/>
  <c r="G81" i="4"/>
  <c r="O81" i="4" s="1"/>
  <c r="G80" i="4"/>
  <c r="O80" i="4" s="1"/>
  <c r="G79" i="4"/>
  <c r="O79" i="4" s="1"/>
  <c r="G78" i="4"/>
  <c r="O78" i="4" s="1"/>
  <c r="Q78" i="4" s="1"/>
  <c r="R78" i="4" s="1"/>
  <c r="G77" i="4"/>
  <c r="G76" i="4"/>
  <c r="O76" i="4" s="1"/>
  <c r="P76" i="4" s="1"/>
  <c r="G75" i="4"/>
  <c r="O75" i="4" s="1"/>
  <c r="Q75" i="4" s="1"/>
  <c r="R75" i="4" s="1"/>
  <c r="G74" i="4"/>
  <c r="O74" i="4" s="1"/>
  <c r="G73" i="4"/>
  <c r="O73" i="4" s="1"/>
  <c r="Q73" i="4" s="1"/>
  <c r="R73" i="4" s="1"/>
  <c r="G72" i="4"/>
  <c r="G71" i="4"/>
  <c r="O71" i="4" s="1"/>
  <c r="G70" i="4"/>
  <c r="O70" i="4" s="1"/>
  <c r="P70" i="4" s="1"/>
  <c r="G69" i="4"/>
  <c r="M69" i="4" s="1"/>
  <c r="G68" i="4"/>
  <c r="M68" i="4" s="1"/>
  <c r="G67" i="4"/>
  <c r="O67" i="4" s="1"/>
  <c r="P67" i="4" s="1"/>
  <c r="G66" i="4"/>
  <c r="M66" i="4" s="1"/>
  <c r="G65" i="4"/>
  <c r="O65" i="4" s="1"/>
  <c r="Q65" i="4" s="1"/>
  <c r="R65" i="4" s="1"/>
  <c r="G64" i="4"/>
  <c r="O64" i="4" s="1"/>
  <c r="Q64" i="4" s="1"/>
  <c r="R64" i="4" s="1"/>
  <c r="G63" i="4"/>
  <c r="O63" i="4" s="1"/>
  <c r="Q63" i="4" s="1"/>
  <c r="R63" i="4" s="1"/>
  <c r="G62" i="4"/>
  <c r="M62" i="4" s="1"/>
  <c r="G61" i="4"/>
  <c r="M61" i="4" s="1"/>
  <c r="G60" i="4"/>
  <c r="O60" i="4" s="1"/>
  <c r="P60" i="4" s="1"/>
  <c r="G59" i="4"/>
  <c r="O59" i="4" s="1"/>
  <c r="P59" i="4" s="1"/>
  <c r="G58" i="4"/>
  <c r="O58" i="4" s="1"/>
  <c r="G57" i="4"/>
  <c r="O57" i="4" s="1"/>
  <c r="G56" i="4"/>
  <c r="O56" i="4" s="1"/>
  <c r="Q56" i="4" s="1"/>
  <c r="R56" i="4" s="1"/>
  <c r="G55" i="4"/>
  <c r="M55" i="4" s="1"/>
  <c r="G54" i="4"/>
  <c r="O54" i="4" s="1"/>
  <c r="Q54" i="4" s="1"/>
  <c r="R54" i="4" s="1"/>
  <c r="G53" i="4"/>
  <c r="O53" i="4" s="1"/>
  <c r="Q53" i="4" s="1"/>
  <c r="R53" i="4" s="1"/>
  <c r="G52" i="4"/>
  <c r="O52" i="4" s="1"/>
  <c r="P52" i="4" s="1"/>
  <c r="G51" i="4"/>
  <c r="O51" i="4" s="1"/>
  <c r="P51" i="4" s="1"/>
  <c r="G50" i="4"/>
  <c r="M50" i="4" s="1"/>
  <c r="G49" i="4"/>
  <c r="O49" i="4" s="1"/>
  <c r="G48" i="4"/>
  <c r="O48" i="4" s="1"/>
  <c r="Q48" i="4" s="1"/>
  <c r="R48" i="4" s="1"/>
  <c r="G47" i="4"/>
  <c r="O47" i="4" s="1"/>
  <c r="G46" i="4"/>
  <c r="O46" i="4" s="1"/>
  <c r="Q46" i="4" s="1"/>
  <c r="R46" i="4" s="1"/>
  <c r="G45" i="4"/>
  <c r="O45" i="4" s="1"/>
  <c r="Q45" i="4" s="1"/>
  <c r="R45" i="4" s="1"/>
  <c r="G44" i="4"/>
  <c r="O44" i="4" s="1"/>
  <c r="Q44" i="4" s="1"/>
  <c r="R44" i="4" s="1"/>
  <c r="G43" i="4"/>
  <c r="O43" i="4" s="1"/>
  <c r="G42" i="4"/>
  <c r="M42" i="4" s="1"/>
  <c r="G41" i="4"/>
  <c r="O41" i="4" s="1"/>
  <c r="G40" i="4"/>
  <c r="M40" i="4" s="1"/>
  <c r="G39" i="4"/>
  <c r="M39" i="4" s="1"/>
  <c r="G38" i="4"/>
  <c r="M38" i="4" s="1"/>
  <c r="G37" i="4"/>
  <c r="O37" i="4" s="1"/>
  <c r="P37" i="4" s="1"/>
  <c r="G36" i="4"/>
  <c r="O36" i="4" s="1"/>
  <c r="Q36" i="4" s="1"/>
  <c r="R36" i="4" s="1"/>
  <c r="G35" i="4"/>
  <c r="O35" i="4" s="1"/>
  <c r="P35" i="4" s="1"/>
  <c r="G34" i="4"/>
  <c r="O34" i="4" s="1"/>
  <c r="Q34" i="4" s="1"/>
  <c r="R34" i="4" s="1"/>
  <c r="G33" i="4"/>
  <c r="O33" i="4" s="1"/>
  <c r="G32" i="4"/>
  <c r="O32" i="4" s="1"/>
  <c r="Q32" i="4" s="1"/>
  <c r="R32" i="4" s="1"/>
  <c r="G31" i="4"/>
  <c r="O31" i="4" s="1"/>
  <c r="Q31" i="4" s="1"/>
  <c r="R31" i="4" s="1"/>
  <c r="G30" i="4"/>
  <c r="O30" i="4" s="1"/>
  <c r="Q30" i="4" s="1"/>
  <c r="R30" i="4" s="1"/>
  <c r="G29" i="4"/>
  <c r="O29" i="4" s="1"/>
  <c r="G28" i="4"/>
  <c r="O28" i="4" s="1"/>
  <c r="Q28" i="4" s="1"/>
  <c r="R28" i="4" s="1"/>
  <c r="G27" i="4"/>
  <c r="O27" i="4" s="1"/>
  <c r="Q27" i="4" s="1"/>
  <c r="R27" i="4" s="1"/>
  <c r="G26" i="4"/>
  <c r="O26" i="4" s="1"/>
  <c r="Q26" i="4" s="1"/>
  <c r="R26" i="4" s="1"/>
  <c r="G25" i="4"/>
  <c r="M25" i="4" s="1"/>
  <c r="G24" i="4"/>
  <c r="O24" i="4" s="1"/>
  <c r="Q24" i="4" s="1"/>
  <c r="R24" i="4" s="1"/>
  <c r="G23" i="4"/>
  <c r="M23" i="4" s="1"/>
  <c r="G22" i="4"/>
  <c r="M22" i="4" s="1"/>
  <c r="G21" i="4"/>
  <c r="M21" i="4" s="1"/>
  <c r="G20" i="4"/>
  <c r="O20" i="4" s="1"/>
  <c r="P20" i="4" s="1"/>
  <c r="G19" i="4"/>
  <c r="M19" i="4" s="1"/>
  <c r="G18" i="4"/>
  <c r="O18" i="4" s="1"/>
  <c r="G17" i="4"/>
  <c r="O17" i="4" s="1"/>
  <c r="P17" i="4" s="1"/>
  <c r="G16" i="4"/>
  <c r="O16" i="4" s="1"/>
  <c r="P16" i="4" s="1"/>
  <c r="G15" i="4"/>
  <c r="M15" i="4" s="1"/>
  <c r="G14" i="4"/>
  <c r="M14" i="4" s="1"/>
  <c r="G13" i="4"/>
  <c r="O13" i="4" s="1"/>
  <c r="G12" i="4"/>
  <c r="O12" i="4" s="1"/>
  <c r="G11" i="4"/>
  <c r="O11" i="4" s="1"/>
  <c r="G10" i="4"/>
  <c r="O10" i="4" s="1"/>
  <c r="G9" i="4"/>
  <c r="O9" i="4" s="1"/>
  <c r="G8" i="4"/>
  <c r="O8" i="4" s="1"/>
  <c r="G7" i="4"/>
  <c r="O7" i="4" s="1"/>
  <c r="G6" i="4"/>
  <c r="O6" i="4" s="1"/>
  <c r="Q6" i="4" s="1"/>
  <c r="R6" i="4" s="1"/>
  <c r="G5" i="4"/>
  <c r="O5" i="4" s="1"/>
  <c r="G4" i="4"/>
  <c r="O4" i="4" s="1"/>
  <c r="O15" i="4" l="1"/>
  <c r="P15" i="4" s="1"/>
  <c r="O8" i="5"/>
  <c r="P8" i="5" s="1"/>
  <c r="O10" i="5"/>
  <c r="Q10" i="5" s="1"/>
  <c r="R10" i="5" s="1"/>
  <c r="M4" i="5"/>
  <c r="O9" i="5"/>
  <c r="Q9" i="5" s="1"/>
  <c r="R9" i="5" s="1"/>
  <c r="O6" i="5"/>
  <c r="Q6" i="5" s="1"/>
  <c r="R6" i="5" s="1"/>
  <c r="O101" i="4"/>
  <c r="O25" i="4"/>
  <c r="Q25" i="4" s="1"/>
  <c r="R25" i="4" s="1"/>
  <c r="O39" i="4"/>
  <c r="P39" i="4" s="1"/>
  <c r="M92" i="4"/>
  <c r="M88" i="4"/>
  <c r="M124" i="4"/>
  <c r="O61" i="4"/>
  <c r="Q61" i="4" s="1"/>
  <c r="R61" i="4" s="1"/>
  <c r="O93" i="4"/>
  <c r="Q93" i="4" s="1"/>
  <c r="R93" i="4" s="1"/>
  <c r="M26" i="4"/>
  <c r="P105" i="4"/>
  <c r="O22" i="4"/>
  <c r="P22" i="4" s="1"/>
  <c r="O68" i="4"/>
  <c r="Q68" i="4" s="1"/>
  <c r="R68" i="4" s="1"/>
  <c r="P75" i="4"/>
  <c r="M6" i="4"/>
  <c r="O19" i="4"/>
  <c r="M64" i="4"/>
  <c r="O40" i="4"/>
  <c r="Q40" i="4" s="1"/>
  <c r="R40" i="4" s="1"/>
  <c r="M48" i="4"/>
  <c r="M52" i="4"/>
  <c r="M57" i="4"/>
  <c r="M65" i="4"/>
  <c r="M83" i="4"/>
  <c r="O125" i="4"/>
  <c r="Q125" i="4" s="1"/>
  <c r="R125" i="4" s="1"/>
  <c r="P83" i="4"/>
  <c r="O106" i="4"/>
  <c r="Q106" i="4" s="1"/>
  <c r="R106" i="4" s="1"/>
  <c r="M56" i="4"/>
  <c r="O66" i="4"/>
  <c r="P66" i="4" s="1"/>
  <c r="P73" i="4"/>
  <c r="M81" i="4"/>
  <c r="O84" i="4"/>
  <c r="Q84" i="4" s="1"/>
  <c r="R84" i="4" s="1"/>
  <c r="M107" i="4"/>
  <c r="M122" i="4"/>
  <c r="M43" i="4"/>
  <c r="M71" i="4"/>
  <c r="M127" i="4"/>
  <c r="M121" i="4"/>
  <c r="Q9" i="4"/>
  <c r="R9" i="4" s="1"/>
  <c r="P9" i="4"/>
  <c r="P12" i="4"/>
  <c r="Q12" i="4"/>
  <c r="R12" i="4" s="1"/>
  <c r="P57" i="4"/>
  <c r="Q57" i="4"/>
  <c r="R57" i="4" s="1"/>
  <c r="P110" i="4"/>
  <c r="Q110" i="4"/>
  <c r="R110" i="4" s="1"/>
  <c r="Q130" i="4"/>
  <c r="R130" i="4" s="1"/>
  <c r="P130" i="4"/>
  <c r="P102" i="4"/>
  <c r="Q102" i="4"/>
  <c r="R102" i="4" s="1"/>
  <c r="Q47" i="4"/>
  <c r="R47" i="4" s="1"/>
  <c r="P47" i="4"/>
  <c r="P97" i="4"/>
  <c r="Q97" i="4"/>
  <c r="R97" i="4" s="1"/>
  <c r="P104" i="4"/>
  <c r="Q104" i="4"/>
  <c r="R104" i="4" s="1"/>
  <c r="P96" i="4"/>
  <c r="Q96" i="4"/>
  <c r="R96" i="4" s="1"/>
  <c r="P29" i="4"/>
  <c r="Q29" i="4"/>
  <c r="R29" i="4" s="1"/>
  <c r="Q49" i="4"/>
  <c r="R49" i="4" s="1"/>
  <c r="P49" i="4"/>
  <c r="P5" i="4"/>
  <c r="Q5" i="4"/>
  <c r="R5" i="4" s="1"/>
  <c r="P41" i="4"/>
  <c r="Q41" i="4"/>
  <c r="R41" i="4" s="1"/>
  <c r="Q71" i="4"/>
  <c r="R71" i="4" s="1"/>
  <c r="P71" i="4"/>
  <c r="Q127" i="4"/>
  <c r="R127" i="4" s="1"/>
  <c r="P127" i="4"/>
  <c r="Q80" i="4"/>
  <c r="R80" i="4" s="1"/>
  <c r="P80" i="4"/>
  <c r="Q85" i="4"/>
  <c r="R85" i="4" s="1"/>
  <c r="P85" i="4"/>
  <c r="Q124" i="4"/>
  <c r="R124" i="4" s="1"/>
  <c r="P124" i="4"/>
  <c r="M16" i="4"/>
  <c r="O23" i="4"/>
  <c r="P23" i="4" s="1"/>
  <c r="M27" i="4"/>
  <c r="M32" i="4"/>
  <c r="M41" i="4"/>
  <c r="P44" i="4"/>
  <c r="M47" i="4"/>
  <c r="M49" i="4"/>
  <c r="M53" i="4"/>
  <c r="P56" i="4"/>
  <c r="M80" i="4"/>
  <c r="O87" i="4"/>
  <c r="O94" i="4"/>
  <c r="Q94" i="4" s="1"/>
  <c r="R94" i="4" s="1"/>
  <c r="M114" i="4"/>
  <c r="P118" i="4"/>
  <c r="Q114" i="4"/>
  <c r="R114" i="4" s="1"/>
  <c r="P53" i="4"/>
  <c r="M13" i="4"/>
  <c r="M28" i="4"/>
  <c r="M30" i="4"/>
  <c r="P45" i="4"/>
  <c r="M54" i="4"/>
  <c r="P65" i="4"/>
  <c r="Q76" i="4"/>
  <c r="R76" i="4" s="1"/>
  <c r="P78" i="4"/>
  <c r="M85" i="4"/>
  <c r="M104" i="4"/>
  <c r="M112" i="4"/>
  <c r="Q117" i="4"/>
  <c r="R117" i="4" s="1"/>
  <c r="Q120" i="4"/>
  <c r="R120" i="4" s="1"/>
  <c r="M136" i="4"/>
  <c r="P30" i="4"/>
  <c r="P54" i="4"/>
  <c r="Q95" i="4"/>
  <c r="R95" i="4" s="1"/>
  <c r="M102" i="4"/>
  <c r="O115" i="4"/>
  <c r="M12" i="4"/>
  <c r="P26" i="4"/>
  <c r="M29" i="4"/>
  <c r="P31" i="4"/>
  <c r="O38" i="4"/>
  <c r="P38" i="4" s="1"/>
  <c r="M46" i="4"/>
  <c r="P48" i="4"/>
  <c r="O69" i="4"/>
  <c r="Q70" i="4"/>
  <c r="R70" i="4" s="1"/>
  <c r="P90" i="4"/>
  <c r="M110" i="4"/>
  <c r="O113" i="4"/>
  <c r="Q113" i="4" s="1"/>
  <c r="R113" i="4" s="1"/>
  <c r="M123" i="4"/>
  <c r="P7" i="5"/>
  <c r="Q7" i="5"/>
  <c r="R7" i="5" s="1"/>
  <c r="P4" i="5"/>
  <c r="M7" i="5"/>
  <c r="O5" i="5"/>
  <c r="M5" i="5"/>
  <c r="P43" i="4"/>
  <c r="Q43" i="4"/>
  <c r="R43" i="4" s="1"/>
  <c r="Q7" i="4"/>
  <c r="R7" i="4" s="1"/>
  <c r="P7" i="4"/>
  <c r="Q11" i="4"/>
  <c r="R11" i="4" s="1"/>
  <c r="P11" i="4"/>
  <c r="Q10" i="4"/>
  <c r="R10" i="4" s="1"/>
  <c r="P10" i="4"/>
  <c r="P4" i="4"/>
  <c r="Q4" i="4"/>
  <c r="R4" i="4" s="1"/>
  <c r="Q18" i="4"/>
  <c r="R18" i="4" s="1"/>
  <c r="P18" i="4"/>
  <c r="Q8" i="4"/>
  <c r="R8" i="4" s="1"/>
  <c r="P8" i="4"/>
  <c r="P74" i="4"/>
  <c r="Q74" i="4"/>
  <c r="R74" i="4" s="1"/>
  <c r="Q13" i="4"/>
  <c r="R13" i="4" s="1"/>
  <c r="P13" i="4"/>
  <c r="P33" i="4"/>
  <c r="Q33" i="4"/>
  <c r="R33" i="4" s="1"/>
  <c r="M7" i="4"/>
  <c r="Q52" i="4"/>
  <c r="R52" i="4" s="1"/>
  <c r="O14" i="4"/>
  <c r="P24" i="4"/>
  <c r="M31" i="4"/>
  <c r="M45" i="4"/>
  <c r="O62" i="4"/>
  <c r="P128" i="4"/>
  <c r="Q128" i="4"/>
  <c r="R128" i="4" s="1"/>
  <c r="M18" i="4"/>
  <c r="P58" i="4"/>
  <c r="Q58" i="4"/>
  <c r="R58" i="4" s="1"/>
  <c r="Q59" i="4"/>
  <c r="R59" i="4" s="1"/>
  <c r="M4" i="4"/>
  <c r="Q16" i="4"/>
  <c r="R16" i="4" s="1"/>
  <c r="Q17" i="4"/>
  <c r="R17" i="4" s="1"/>
  <c r="Q20" i="4"/>
  <c r="R20" i="4" s="1"/>
  <c r="P28" i="4"/>
  <c r="Q35" i="4"/>
  <c r="R35" i="4" s="1"/>
  <c r="O42" i="4"/>
  <c r="M63" i="4"/>
  <c r="Q67" i="4"/>
  <c r="R67" i="4" s="1"/>
  <c r="M82" i="4"/>
  <c r="O82" i="4"/>
  <c r="Q22" i="4"/>
  <c r="R22" i="4" s="1"/>
  <c r="P64" i="4"/>
  <c r="Q60" i="4"/>
  <c r="R60" i="4" s="1"/>
  <c r="P63" i="4"/>
  <c r="Q99" i="4"/>
  <c r="R99" i="4" s="1"/>
  <c r="P99" i="4"/>
  <c r="P6" i="4"/>
  <c r="M8" i="4"/>
  <c r="Q15" i="4"/>
  <c r="R15" i="4" s="1"/>
  <c r="O21" i="4"/>
  <c r="P27" i="4"/>
  <c r="P32" i="4"/>
  <c r="P34" i="4"/>
  <c r="P36" i="4"/>
  <c r="P46" i="4"/>
  <c r="O50" i="4"/>
  <c r="Q51" i="4"/>
  <c r="R51" i="4" s="1"/>
  <c r="P79" i="4"/>
  <c r="Q79" i="4"/>
  <c r="R79" i="4" s="1"/>
  <c r="M109" i="4"/>
  <c r="O109" i="4"/>
  <c r="Q37" i="4"/>
  <c r="R37" i="4" s="1"/>
  <c r="Q39" i="4"/>
  <c r="R39" i="4" s="1"/>
  <c r="O55" i="4"/>
  <c r="M79" i="4"/>
  <c r="Q112" i="4"/>
  <c r="R112" i="4" s="1"/>
  <c r="P112" i="4"/>
  <c r="O86" i="4"/>
  <c r="M86" i="4"/>
  <c r="O77" i="4"/>
  <c r="M77" i="4"/>
  <c r="P88" i="4"/>
  <c r="Q88" i="4"/>
  <c r="R88" i="4" s="1"/>
  <c r="M89" i="4"/>
  <c r="P100" i="4"/>
  <c r="M108" i="4"/>
  <c r="Q89" i="4"/>
  <c r="R89" i="4" s="1"/>
  <c r="Q108" i="4"/>
  <c r="R108" i="4" s="1"/>
  <c r="Q116" i="4"/>
  <c r="R116" i="4" s="1"/>
  <c r="P116" i="4"/>
  <c r="M67" i="4"/>
  <c r="O72" i="4"/>
  <c r="M72" i="4"/>
  <c r="Q81" i="4"/>
  <c r="R81" i="4" s="1"/>
  <c r="P81" i="4"/>
  <c r="Q92" i="4"/>
  <c r="R92" i="4" s="1"/>
  <c r="Q111" i="4"/>
  <c r="R111" i="4" s="1"/>
  <c r="P111" i="4"/>
  <c r="M116" i="4"/>
  <c r="P131" i="4"/>
  <c r="Q131" i="4"/>
  <c r="R131" i="4" s="1"/>
  <c r="P133" i="4"/>
  <c r="Q133" i="4"/>
  <c r="R133" i="4" s="1"/>
  <c r="Q98" i="4"/>
  <c r="R98" i="4" s="1"/>
  <c r="P98" i="4"/>
  <c r="Q119" i="4"/>
  <c r="R119" i="4" s="1"/>
  <c r="P119" i="4"/>
  <c r="Q122" i="4"/>
  <c r="R122" i="4" s="1"/>
  <c r="P122" i="4"/>
  <c r="Q126" i="4"/>
  <c r="R126" i="4" s="1"/>
  <c r="P126" i="4"/>
  <c r="M111" i="4"/>
  <c r="Q129" i="4"/>
  <c r="R129" i="4" s="1"/>
  <c r="P129" i="4"/>
  <c r="P135" i="4"/>
  <c r="Q135" i="4"/>
  <c r="R135" i="4" s="1"/>
  <c r="P103" i="4"/>
  <c r="P91" i="4"/>
  <c r="M105" i="4"/>
  <c r="Q107" i="4"/>
  <c r="R107" i="4" s="1"/>
  <c r="Q121" i="4"/>
  <c r="R121" i="4" s="1"/>
  <c r="Q123" i="4"/>
  <c r="R123" i="4" s="1"/>
  <c r="P123" i="4"/>
  <c r="Q132" i="4"/>
  <c r="R132" i="4" s="1"/>
  <c r="Q136" i="4"/>
  <c r="R136" i="4" s="1"/>
  <c r="P136" i="4"/>
  <c r="Q134" i="4"/>
  <c r="R134" i="4" s="1"/>
  <c r="P134" i="4"/>
  <c r="M128" i="4"/>
  <c r="M131" i="4"/>
  <c r="M132" i="4"/>
  <c r="M133" i="4"/>
  <c r="M135" i="4"/>
  <c r="G305" i="1"/>
  <c r="O305" i="1" s="1"/>
  <c r="G304" i="1"/>
  <c r="O304" i="1" s="1"/>
  <c r="G303" i="1"/>
  <c r="O303" i="1" s="1"/>
  <c r="G302" i="1"/>
  <c r="O302" i="1" s="1"/>
  <c r="G301" i="1"/>
  <c r="O301" i="1" s="1"/>
  <c r="G300" i="1"/>
  <c r="O300" i="1" s="1"/>
  <c r="G299" i="1"/>
  <c r="O299" i="1" s="1"/>
  <c r="G298" i="1"/>
  <c r="G297" i="1"/>
  <c r="O297" i="1" s="1"/>
  <c r="G296" i="1"/>
  <c r="O296" i="1" s="1"/>
  <c r="G295" i="1"/>
  <c r="O295" i="1" s="1"/>
  <c r="G294" i="1"/>
  <c r="O294" i="1" s="1"/>
  <c r="G293" i="1"/>
  <c r="O293" i="1" s="1"/>
  <c r="G292" i="1"/>
  <c r="G291" i="1"/>
  <c r="G290" i="1"/>
  <c r="O290" i="1" s="1"/>
  <c r="G289" i="1"/>
  <c r="O289" i="1" s="1"/>
  <c r="G288" i="1"/>
  <c r="O288" i="1" s="1"/>
  <c r="G287" i="1"/>
  <c r="O287" i="1" s="1"/>
  <c r="G286" i="1"/>
  <c r="O286" i="1" s="1"/>
  <c r="G285" i="1"/>
  <c r="O285" i="1" s="1"/>
  <c r="G284" i="1"/>
  <c r="O284" i="1" s="1"/>
  <c r="G283" i="1"/>
  <c r="O283" i="1" s="1"/>
  <c r="G282" i="1"/>
  <c r="G281" i="1"/>
  <c r="G280" i="1"/>
  <c r="G279" i="1"/>
  <c r="O279" i="1" s="1"/>
  <c r="G278" i="1"/>
  <c r="O278" i="1" s="1"/>
  <c r="G277" i="1"/>
  <c r="O277" i="1" s="1"/>
  <c r="G276" i="1"/>
  <c r="O276" i="1" s="1"/>
  <c r="G275" i="1"/>
  <c r="O275" i="1" s="1"/>
  <c r="G274" i="1"/>
  <c r="O274" i="1" s="1"/>
  <c r="G273" i="1"/>
  <c r="O273" i="1" s="1"/>
  <c r="G272" i="1"/>
  <c r="O272" i="1" s="1"/>
  <c r="G271" i="1"/>
  <c r="O271" i="1" s="1"/>
  <c r="G270" i="1"/>
  <c r="O270" i="1" s="1"/>
  <c r="G269" i="1"/>
  <c r="O269" i="1" s="1"/>
  <c r="G268" i="1"/>
  <c r="O268" i="1" s="1"/>
  <c r="G267" i="1"/>
  <c r="O267" i="1" s="1"/>
  <c r="G266" i="1"/>
  <c r="O266" i="1" s="1"/>
  <c r="G265" i="1"/>
  <c r="O265" i="1" s="1"/>
  <c r="G264" i="1"/>
  <c r="O264" i="1" s="1"/>
  <c r="G263" i="1"/>
  <c r="O263" i="1" s="1"/>
  <c r="G262" i="1"/>
  <c r="O262" i="1" s="1"/>
  <c r="G261" i="1"/>
  <c r="O261" i="1" s="1"/>
  <c r="G260" i="1"/>
  <c r="O260" i="1" s="1"/>
  <c r="G259" i="1"/>
  <c r="G258" i="1"/>
  <c r="G257" i="1"/>
  <c r="G256" i="1"/>
  <c r="G255" i="1"/>
  <c r="G254" i="1"/>
  <c r="O254" i="1" s="1"/>
  <c r="G253" i="1"/>
  <c r="G252" i="1"/>
  <c r="G251" i="1"/>
  <c r="O251" i="1" s="1"/>
  <c r="G250" i="1"/>
  <c r="O250" i="1" s="1"/>
  <c r="G249" i="1"/>
  <c r="O249" i="1" s="1"/>
  <c r="G248" i="1"/>
  <c r="O248" i="1" s="1"/>
  <c r="G247" i="1"/>
  <c r="O247" i="1" s="1"/>
  <c r="G246" i="1"/>
  <c r="O246" i="1" s="1"/>
  <c r="G245" i="1"/>
  <c r="O245" i="1" s="1"/>
  <c r="G244" i="1"/>
  <c r="O244" i="1" s="1"/>
  <c r="G243" i="1"/>
  <c r="O243" i="1" s="1"/>
  <c r="G242" i="1"/>
  <c r="G241" i="1"/>
  <c r="O241" i="1" s="1"/>
  <c r="G240" i="1"/>
  <c r="O240" i="1" s="1"/>
  <c r="G239" i="1"/>
  <c r="G238" i="1"/>
  <c r="G237" i="1"/>
  <c r="O237" i="1" s="1"/>
  <c r="G236" i="1"/>
  <c r="O236" i="1" s="1"/>
  <c r="G235" i="1"/>
  <c r="O235" i="1" s="1"/>
  <c r="G234" i="1"/>
  <c r="O234" i="1" s="1"/>
  <c r="G233" i="1"/>
  <c r="O233" i="1" s="1"/>
  <c r="G232" i="1"/>
  <c r="O232" i="1" s="1"/>
  <c r="G231" i="1"/>
  <c r="O231" i="1" s="1"/>
  <c r="G230" i="1"/>
  <c r="O230" i="1" s="1"/>
  <c r="G229" i="1"/>
  <c r="O229" i="1" s="1"/>
  <c r="G228" i="1"/>
  <c r="O228" i="1" s="1"/>
  <c r="G227" i="1"/>
  <c r="G226" i="1"/>
  <c r="O226" i="1" s="1"/>
  <c r="G225" i="1"/>
  <c r="O225" i="1" s="1"/>
  <c r="G224" i="1"/>
  <c r="O224" i="1" s="1"/>
  <c r="G223" i="1"/>
  <c r="O223" i="1" s="1"/>
  <c r="G222" i="1"/>
  <c r="G221" i="1"/>
  <c r="O221" i="1" s="1"/>
  <c r="G220" i="1"/>
  <c r="O220" i="1" s="1"/>
  <c r="G219" i="1"/>
  <c r="O219" i="1" s="1"/>
  <c r="G218" i="1"/>
  <c r="O218" i="1" s="1"/>
  <c r="G217" i="1"/>
  <c r="O217" i="1" s="1"/>
  <c r="G216" i="1"/>
  <c r="G215" i="1"/>
  <c r="O215" i="1" s="1"/>
  <c r="G214" i="1"/>
  <c r="O214" i="1" s="1"/>
  <c r="G213" i="1"/>
  <c r="G212" i="1"/>
  <c r="O212" i="1" s="1"/>
  <c r="G211" i="1"/>
  <c r="O211" i="1" s="1"/>
  <c r="G210" i="1"/>
  <c r="O210" i="1" s="1"/>
  <c r="G209" i="1"/>
  <c r="O209" i="1" s="1"/>
  <c r="G208" i="1"/>
  <c r="O208" i="1" s="1"/>
  <c r="G207" i="1"/>
  <c r="O207" i="1" s="1"/>
  <c r="G206" i="1"/>
  <c r="O206" i="1" s="1"/>
  <c r="G205" i="1"/>
  <c r="O205" i="1" s="1"/>
  <c r="G204" i="1"/>
  <c r="O204" i="1" s="1"/>
  <c r="G203" i="1"/>
  <c r="O203" i="1" s="1"/>
  <c r="G202" i="1"/>
  <c r="O202" i="1" s="1"/>
  <c r="G201" i="1"/>
  <c r="O201" i="1" s="1"/>
  <c r="G200" i="1"/>
  <c r="O200" i="1" s="1"/>
  <c r="G199" i="1"/>
  <c r="O199" i="1" s="1"/>
  <c r="G198" i="1"/>
  <c r="O198" i="1" s="1"/>
  <c r="G197" i="1"/>
  <c r="G196" i="1"/>
  <c r="G195" i="1"/>
  <c r="G194" i="1"/>
  <c r="G193" i="1"/>
  <c r="G192" i="1"/>
  <c r="O192" i="1" s="1"/>
  <c r="G191" i="1"/>
  <c r="O191" i="1" s="1"/>
  <c r="G190" i="1"/>
  <c r="O190" i="1" s="1"/>
  <c r="G189" i="1"/>
  <c r="O189" i="1" s="1"/>
  <c r="G188" i="1"/>
  <c r="O188" i="1" s="1"/>
  <c r="G187" i="1"/>
  <c r="O187" i="1" s="1"/>
  <c r="G186" i="1"/>
  <c r="O186" i="1" s="1"/>
  <c r="G185" i="1"/>
  <c r="O185" i="1" s="1"/>
  <c r="G184" i="1"/>
  <c r="O184" i="1" s="1"/>
  <c r="G183" i="1"/>
  <c r="O183" i="1" s="1"/>
  <c r="G182" i="1"/>
  <c r="O182" i="1" s="1"/>
  <c r="G181" i="1"/>
  <c r="O181" i="1" s="1"/>
  <c r="G180" i="1"/>
  <c r="O180" i="1" s="1"/>
  <c r="G179" i="1"/>
  <c r="O179" i="1" s="1"/>
  <c r="G178" i="1"/>
  <c r="O178" i="1" s="1"/>
  <c r="G177" i="1"/>
  <c r="O177" i="1" s="1"/>
  <c r="G176" i="1"/>
  <c r="O176" i="1" s="1"/>
  <c r="G175" i="1"/>
  <c r="G174" i="1"/>
  <c r="O174" i="1" s="1"/>
  <c r="G173" i="1"/>
  <c r="G172" i="1"/>
  <c r="O172" i="1" s="1"/>
  <c r="G171" i="1"/>
  <c r="O171" i="1" s="1"/>
  <c r="G170" i="1"/>
  <c r="G169" i="1"/>
  <c r="G168" i="1"/>
  <c r="O168" i="1" s="1"/>
  <c r="G167" i="1"/>
  <c r="O167" i="1" s="1"/>
  <c r="G166" i="1"/>
  <c r="O166" i="1" s="1"/>
  <c r="G165" i="1"/>
  <c r="G164" i="1"/>
  <c r="G163" i="1"/>
  <c r="G162" i="1"/>
  <c r="O162" i="1" s="1"/>
  <c r="G161" i="1"/>
  <c r="G160" i="1"/>
  <c r="G159" i="1"/>
  <c r="G158" i="1"/>
  <c r="O158" i="1" s="1"/>
  <c r="G157" i="1"/>
  <c r="O157" i="1" s="1"/>
  <c r="G156" i="1"/>
  <c r="O156" i="1" s="1"/>
  <c r="G155" i="1"/>
  <c r="O155" i="1" s="1"/>
  <c r="G154" i="1"/>
  <c r="O154" i="1" s="1"/>
  <c r="G153" i="1"/>
  <c r="G152" i="1"/>
  <c r="G151" i="1"/>
  <c r="G150" i="1"/>
  <c r="G149" i="1"/>
  <c r="O149" i="1" s="1"/>
  <c r="G148" i="1"/>
  <c r="O148" i="1" s="1"/>
  <c r="G147" i="1"/>
  <c r="G146" i="1"/>
  <c r="G145" i="1"/>
  <c r="O145" i="1" s="1"/>
  <c r="G144" i="1"/>
  <c r="O144" i="1" s="1"/>
  <c r="G143" i="1"/>
  <c r="G142" i="1"/>
  <c r="O142" i="1" s="1"/>
  <c r="G141" i="1"/>
  <c r="O141" i="1" s="1"/>
  <c r="G140" i="1"/>
  <c r="O140" i="1" s="1"/>
  <c r="G139" i="1"/>
  <c r="O139" i="1" s="1"/>
  <c r="G138" i="1"/>
  <c r="O138" i="1" s="1"/>
  <c r="G137" i="1"/>
  <c r="G136" i="1"/>
  <c r="G135" i="1"/>
  <c r="G134" i="1"/>
  <c r="G133" i="1"/>
  <c r="G132" i="1"/>
  <c r="O132" i="1" s="1"/>
  <c r="G131" i="1"/>
  <c r="O131" i="1" s="1"/>
  <c r="G130" i="1"/>
  <c r="O130" i="1" s="1"/>
  <c r="G129" i="1"/>
  <c r="O129" i="1" s="1"/>
  <c r="G128" i="1"/>
  <c r="O128" i="1" s="1"/>
  <c r="G127" i="1"/>
  <c r="O127" i="1" s="1"/>
  <c r="G126" i="1"/>
  <c r="G125" i="1"/>
  <c r="G124" i="1"/>
  <c r="G123" i="1"/>
  <c r="G122" i="1"/>
  <c r="O122" i="1" s="1"/>
  <c r="G121" i="1"/>
  <c r="O121" i="1" s="1"/>
  <c r="G120" i="1"/>
  <c r="G119" i="1"/>
  <c r="O119" i="1" s="1"/>
  <c r="G118" i="1"/>
  <c r="O118" i="1" s="1"/>
  <c r="G117" i="1"/>
  <c r="O117" i="1" s="1"/>
  <c r="G116" i="1"/>
  <c r="O116" i="1" s="1"/>
  <c r="G115" i="1"/>
  <c r="G114" i="1"/>
  <c r="O114" i="1" s="1"/>
  <c r="G113" i="1"/>
  <c r="O113" i="1" s="1"/>
  <c r="G112" i="1"/>
  <c r="O112" i="1" s="1"/>
  <c r="G111" i="1"/>
  <c r="G110" i="1"/>
  <c r="G109" i="1"/>
  <c r="O109" i="1" s="1"/>
  <c r="G108" i="1"/>
  <c r="O108" i="1" s="1"/>
  <c r="G107" i="1"/>
  <c r="G106" i="1"/>
  <c r="O106" i="1" s="1"/>
  <c r="G105" i="1"/>
  <c r="G104" i="1"/>
  <c r="G103" i="1"/>
  <c r="O103" i="1" s="1"/>
  <c r="G102" i="1"/>
  <c r="G101" i="1"/>
  <c r="O101" i="1" s="1"/>
  <c r="G100" i="1"/>
  <c r="O100" i="1" s="1"/>
  <c r="G99" i="1"/>
  <c r="O99" i="1" s="1"/>
  <c r="G98" i="1"/>
  <c r="O98" i="1" s="1"/>
  <c r="G97" i="1"/>
  <c r="O97" i="1" s="1"/>
  <c r="G96" i="1"/>
  <c r="O96" i="1" s="1"/>
  <c r="G95" i="1"/>
  <c r="O95" i="1" s="1"/>
  <c r="G94" i="1"/>
  <c r="O94" i="1" s="1"/>
  <c r="G93" i="1"/>
  <c r="O93" i="1" s="1"/>
  <c r="G92" i="1"/>
  <c r="O92" i="1" s="1"/>
  <c r="G91" i="1"/>
  <c r="O91" i="1" s="1"/>
  <c r="G90" i="1"/>
  <c r="O90" i="1" s="1"/>
  <c r="G89" i="1"/>
  <c r="G88" i="1"/>
  <c r="O88" i="1" s="1"/>
  <c r="G87" i="1"/>
  <c r="O87" i="1" s="1"/>
  <c r="G86" i="1"/>
  <c r="O86" i="1" s="1"/>
  <c r="G85" i="1"/>
  <c r="G84" i="1"/>
  <c r="O84" i="1" s="1"/>
  <c r="G83" i="1"/>
  <c r="O83" i="1" s="1"/>
  <c r="G82" i="1"/>
  <c r="O82" i="1" s="1"/>
  <c r="G81" i="1"/>
  <c r="O81" i="1" s="1"/>
  <c r="G80" i="1"/>
  <c r="O80" i="1" s="1"/>
  <c r="G79" i="1"/>
  <c r="O79" i="1" s="1"/>
  <c r="G78" i="1"/>
  <c r="G77" i="1"/>
  <c r="O77" i="1" s="1"/>
  <c r="G76" i="1"/>
  <c r="O76" i="1" s="1"/>
  <c r="G75" i="1"/>
  <c r="O75" i="1" s="1"/>
  <c r="G74" i="1"/>
  <c r="G73" i="1"/>
  <c r="G72" i="1"/>
  <c r="O72" i="1" s="1"/>
  <c r="G71" i="1"/>
  <c r="O71" i="1" s="1"/>
  <c r="G70" i="1"/>
  <c r="O70" i="1" s="1"/>
  <c r="G69" i="1"/>
  <c r="O69" i="1" s="1"/>
  <c r="G68" i="1"/>
  <c r="O68" i="1" s="1"/>
  <c r="G67" i="1"/>
  <c r="O67" i="1" s="1"/>
  <c r="G66" i="1"/>
  <c r="O66" i="1" s="1"/>
  <c r="G65" i="1"/>
  <c r="O65" i="1" s="1"/>
  <c r="G64" i="1"/>
  <c r="O64" i="1" s="1"/>
  <c r="G63" i="1"/>
  <c r="O63" i="1" s="1"/>
  <c r="G62" i="1"/>
  <c r="O62" i="1" s="1"/>
  <c r="G61" i="1"/>
  <c r="G60" i="1"/>
  <c r="O60" i="1" s="1"/>
  <c r="G59" i="1"/>
  <c r="O59" i="1" s="1"/>
  <c r="G58" i="1"/>
  <c r="O58" i="1" s="1"/>
  <c r="G57" i="1"/>
  <c r="O57" i="1" s="1"/>
  <c r="G56" i="1"/>
  <c r="O56" i="1" s="1"/>
  <c r="G55" i="1"/>
  <c r="O55" i="1" s="1"/>
  <c r="G54" i="1"/>
  <c r="O54" i="1" s="1"/>
  <c r="G53" i="1"/>
  <c r="O53" i="1" s="1"/>
  <c r="G52" i="1"/>
  <c r="O52" i="1" s="1"/>
  <c r="G51" i="1"/>
  <c r="G50" i="1"/>
  <c r="G49" i="1"/>
  <c r="G48" i="1"/>
  <c r="G47" i="1"/>
  <c r="G46" i="1"/>
  <c r="G45" i="1"/>
  <c r="O45" i="1" s="1"/>
  <c r="G44" i="1"/>
  <c r="G43" i="1"/>
  <c r="O43" i="1" s="1"/>
  <c r="G42" i="1"/>
  <c r="G41" i="1"/>
  <c r="G40" i="1"/>
  <c r="O40" i="1" s="1"/>
  <c r="G39" i="1"/>
  <c r="O39" i="1" s="1"/>
  <c r="G38" i="1"/>
  <c r="O38" i="1" s="1"/>
  <c r="G37" i="1"/>
  <c r="O37" i="1" s="1"/>
  <c r="G36" i="1"/>
  <c r="O36" i="1" s="1"/>
  <c r="G35" i="1"/>
  <c r="O35" i="1" s="1"/>
  <c r="G34" i="1"/>
  <c r="O34" i="1" s="1"/>
  <c r="G33" i="1"/>
  <c r="O33" i="1" s="1"/>
  <c r="G32" i="1"/>
  <c r="O32" i="1" s="1"/>
  <c r="G31" i="1"/>
  <c r="O31" i="1" s="1"/>
  <c r="G30" i="1"/>
  <c r="O30" i="1" s="1"/>
  <c r="G29" i="1"/>
  <c r="O29" i="1" s="1"/>
  <c r="G28" i="1"/>
  <c r="O28" i="1" s="1"/>
  <c r="G27" i="1"/>
  <c r="G26" i="1"/>
  <c r="O26" i="1" s="1"/>
  <c r="G25" i="1"/>
  <c r="G24" i="1"/>
  <c r="O24" i="1" s="1"/>
  <c r="G23" i="1"/>
  <c r="O23" i="1" s="1"/>
  <c r="G22" i="1"/>
  <c r="O22" i="1" s="1"/>
  <c r="G21" i="1"/>
  <c r="O21" i="1" s="1"/>
  <c r="G20" i="1"/>
  <c r="G19" i="1"/>
  <c r="O19" i="1" s="1"/>
  <c r="G18" i="1"/>
  <c r="G17" i="1"/>
  <c r="G16" i="1"/>
  <c r="G15" i="1"/>
  <c r="G14" i="1"/>
  <c r="G13" i="1"/>
  <c r="O13" i="1" s="1"/>
  <c r="G12" i="1"/>
  <c r="O12" i="1" s="1"/>
  <c r="G11" i="1"/>
  <c r="G10" i="1"/>
  <c r="O10" i="1" s="1"/>
  <c r="G9" i="1"/>
  <c r="O9" i="1" s="1"/>
  <c r="G8" i="1"/>
  <c r="O8" i="1" s="1"/>
  <c r="G7" i="1"/>
  <c r="O7" i="1" s="1"/>
  <c r="G6" i="1"/>
  <c r="O6" i="1" s="1"/>
  <c r="G5" i="1"/>
  <c r="O5" i="1" s="1"/>
  <c r="G4" i="1"/>
  <c r="O4" i="1" s="1"/>
  <c r="E4" i="3"/>
  <c r="D4" i="3"/>
  <c r="P25" i="4" l="1"/>
  <c r="P84" i="4"/>
  <c r="P40" i="4"/>
  <c r="P9" i="5"/>
  <c r="Q8" i="5"/>
  <c r="R8" i="5" s="1"/>
  <c r="P10" i="5"/>
  <c r="P6" i="5"/>
  <c r="P61" i="4"/>
  <c r="P93" i="4"/>
  <c r="P125" i="4"/>
  <c r="Q101" i="4"/>
  <c r="R101" i="4" s="1"/>
  <c r="P101" i="4"/>
  <c r="P68" i="4"/>
  <c r="Q66" i="4"/>
  <c r="R66" i="4" s="1"/>
  <c r="P19" i="4"/>
  <c r="Q19" i="4"/>
  <c r="R19" i="4" s="1"/>
  <c r="P113" i="4"/>
  <c r="P106" i="4"/>
  <c r="Q115" i="4"/>
  <c r="R115" i="4" s="1"/>
  <c r="P115" i="4"/>
  <c r="P94" i="4"/>
  <c r="Q87" i="4"/>
  <c r="R87" i="4" s="1"/>
  <c r="P87" i="4"/>
  <c r="Q38" i="4"/>
  <c r="R38" i="4" s="1"/>
  <c r="Q23" i="4"/>
  <c r="R23" i="4" s="1"/>
  <c r="P69" i="4"/>
  <c r="Q69" i="4"/>
  <c r="R69" i="4" s="1"/>
  <c r="P5" i="5"/>
  <c r="Q5" i="5"/>
  <c r="R5" i="5" s="1"/>
  <c r="Q86" i="4"/>
  <c r="R86" i="4" s="1"/>
  <c r="P86" i="4"/>
  <c r="Q72" i="4"/>
  <c r="R72" i="4" s="1"/>
  <c r="P72" i="4"/>
  <c r="Q55" i="4"/>
  <c r="R55" i="4" s="1"/>
  <c r="P55" i="4"/>
  <c r="P42" i="4"/>
  <c r="Q42" i="4"/>
  <c r="R42" i="4" s="1"/>
  <c r="P50" i="4"/>
  <c r="Q50" i="4"/>
  <c r="R50" i="4" s="1"/>
  <c r="Q109" i="4"/>
  <c r="R109" i="4" s="1"/>
  <c r="P109" i="4"/>
  <c r="P77" i="4"/>
  <c r="Q77" i="4"/>
  <c r="R77" i="4" s="1"/>
  <c r="Q82" i="4"/>
  <c r="R82" i="4" s="1"/>
  <c r="P82" i="4"/>
  <c r="P21" i="4"/>
  <c r="Q21" i="4"/>
  <c r="R21" i="4" s="1"/>
  <c r="P62" i="4"/>
  <c r="Q62" i="4"/>
  <c r="R62" i="4" s="1"/>
  <c r="Q14" i="4"/>
  <c r="R14" i="4" s="1"/>
  <c r="P14" i="4"/>
  <c r="P34" i="1"/>
  <c r="Q34" i="1"/>
  <c r="R34" i="1" s="1"/>
  <c r="P90" i="1"/>
  <c r="Q90" i="1"/>
  <c r="R90" i="1" s="1"/>
  <c r="P114" i="1"/>
  <c r="Q114" i="1"/>
  <c r="R114" i="1" s="1"/>
  <c r="P138" i="1"/>
  <c r="Q138" i="1"/>
  <c r="R138" i="1" s="1"/>
  <c r="P154" i="1"/>
  <c r="Q154" i="1"/>
  <c r="R154" i="1" s="1"/>
  <c r="P162" i="1"/>
  <c r="Q162" i="1"/>
  <c r="R162" i="1" s="1"/>
  <c r="P178" i="1"/>
  <c r="Q178" i="1"/>
  <c r="R178" i="1" s="1"/>
  <c r="P186" i="1"/>
  <c r="Q186" i="1"/>
  <c r="R186" i="1" s="1"/>
  <c r="P202" i="1"/>
  <c r="Q202" i="1"/>
  <c r="R202" i="1" s="1"/>
  <c r="P210" i="1"/>
  <c r="Q210" i="1"/>
  <c r="R210" i="1" s="1"/>
  <c r="P218" i="1"/>
  <c r="Q218" i="1"/>
  <c r="R218" i="1" s="1"/>
  <c r="P226" i="1"/>
  <c r="Q226" i="1"/>
  <c r="R226" i="1" s="1"/>
  <c r="P234" i="1"/>
  <c r="Q234" i="1"/>
  <c r="R234" i="1" s="1"/>
  <c r="P250" i="1"/>
  <c r="Q250" i="1"/>
  <c r="R250" i="1" s="1"/>
  <c r="P266" i="1"/>
  <c r="Q266" i="1"/>
  <c r="R266" i="1" s="1"/>
  <c r="P274" i="1"/>
  <c r="Q274" i="1"/>
  <c r="R274" i="1" s="1"/>
  <c r="P290" i="1"/>
  <c r="Q290" i="1"/>
  <c r="R290" i="1" s="1"/>
  <c r="P19" i="1"/>
  <c r="Q19" i="1"/>
  <c r="R19" i="1" s="1"/>
  <c r="P35" i="1"/>
  <c r="Q35" i="1"/>
  <c r="R35" i="1" s="1"/>
  <c r="P43" i="1"/>
  <c r="Q43" i="1"/>
  <c r="R43" i="1" s="1"/>
  <c r="P59" i="1"/>
  <c r="Q59" i="1"/>
  <c r="R59" i="1" s="1"/>
  <c r="P67" i="1"/>
  <c r="Q67" i="1"/>
  <c r="R67" i="1" s="1"/>
  <c r="P75" i="1"/>
  <c r="Q75" i="1"/>
  <c r="R75" i="1" s="1"/>
  <c r="P83" i="1"/>
  <c r="Q83" i="1"/>
  <c r="R83" i="1" s="1"/>
  <c r="P91" i="1"/>
  <c r="Q91" i="1"/>
  <c r="R91" i="1" s="1"/>
  <c r="P99" i="1"/>
  <c r="Q99" i="1"/>
  <c r="R99" i="1" s="1"/>
  <c r="P131" i="1"/>
  <c r="Q131" i="1"/>
  <c r="R131" i="1" s="1"/>
  <c r="P139" i="1"/>
  <c r="Q139" i="1"/>
  <c r="R139" i="1" s="1"/>
  <c r="P155" i="1"/>
  <c r="Q155" i="1"/>
  <c r="R155" i="1" s="1"/>
  <c r="P171" i="1"/>
  <c r="Q171" i="1"/>
  <c r="R171" i="1" s="1"/>
  <c r="P179" i="1"/>
  <c r="Q179" i="1"/>
  <c r="R179" i="1" s="1"/>
  <c r="P187" i="1"/>
  <c r="Q187" i="1"/>
  <c r="R187" i="1" s="1"/>
  <c r="P203" i="1"/>
  <c r="Q203" i="1"/>
  <c r="R203" i="1" s="1"/>
  <c r="P211" i="1"/>
  <c r="Q211" i="1"/>
  <c r="R211" i="1" s="1"/>
  <c r="P219" i="1"/>
  <c r="Q219" i="1"/>
  <c r="R219" i="1" s="1"/>
  <c r="P235" i="1"/>
  <c r="Q235" i="1"/>
  <c r="R235" i="1" s="1"/>
  <c r="P243" i="1"/>
  <c r="Q243" i="1"/>
  <c r="R243" i="1" s="1"/>
  <c r="P251" i="1"/>
  <c r="Q251" i="1"/>
  <c r="R251" i="1" s="1"/>
  <c r="P267" i="1"/>
  <c r="Q267" i="1"/>
  <c r="R267" i="1" s="1"/>
  <c r="P275" i="1"/>
  <c r="Q275" i="1"/>
  <c r="R275" i="1" s="1"/>
  <c r="P283" i="1"/>
  <c r="Q283" i="1"/>
  <c r="R283" i="1" s="1"/>
  <c r="P299" i="1"/>
  <c r="Q299" i="1"/>
  <c r="R299" i="1" s="1"/>
  <c r="P26" i="1"/>
  <c r="Q26" i="1"/>
  <c r="R26" i="1" s="1"/>
  <c r="P122" i="1"/>
  <c r="Q122" i="1"/>
  <c r="R122" i="1" s="1"/>
  <c r="P60" i="1"/>
  <c r="Q60" i="1"/>
  <c r="R60" i="1" s="1"/>
  <c r="P116" i="1"/>
  <c r="Q116" i="1"/>
  <c r="R116" i="1" s="1"/>
  <c r="P148" i="1"/>
  <c r="Q148" i="1"/>
  <c r="R148" i="1" s="1"/>
  <c r="P188" i="1"/>
  <c r="Q188" i="1"/>
  <c r="R188" i="1" s="1"/>
  <c r="P212" i="1"/>
  <c r="Q212" i="1"/>
  <c r="R212" i="1" s="1"/>
  <c r="P228" i="1"/>
  <c r="Q228" i="1"/>
  <c r="R228" i="1" s="1"/>
  <c r="P268" i="1"/>
  <c r="Q268" i="1"/>
  <c r="R268" i="1" s="1"/>
  <c r="P300" i="1"/>
  <c r="Q300" i="1"/>
  <c r="R300" i="1" s="1"/>
  <c r="P21" i="1"/>
  <c r="Q21" i="1"/>
  <c r="R21" i="1" s="1"/>
  <c r="P29" i="1"/>
  <c r="Q29" i="1"/>
  <c r="R29" i="1" s="1"/>
  <c r="P45" i="1"/>
  <c r="Q45" i="1"/>
  <c r="R45" i="1" s="1"/>
  <c r="P69" i="1"/>
  <c r="Q69" i="1"/>
  <c r="R69" i="1" s="1"/>
  <c r="P101" i="1"/>
  <c r="Q101" i="1"/>
  <c r="R101" i="1" s="1"/>
  <c r="P109" i="1"/>
  <c r="Q109" i="1"/>
  <c r="R109" i="1" s="1"/>
  <c r="P157" i="1"/>
  <c r="Q157" i="1"/>
  <c r="R157" i="1" s="1"/>
  <c r="P181" i="1"/>
  <c r="Q181" i="1"/>
  <c r="R181" i="1" s="1"/>
  <c r="P205" i="1"/>
  <c r="Q205" i="1"/>
  <c r="R205" i="1" s="1"/>
  <c r="P229" i="1"/>
  <c r="Q229" i="1"/>
  <c r="R229" i="1" s="1"/>
  <c r="P245" i="1"/>
  <c r="Q245" i="1"/>
  <c r="R245" i="1" s="1"/>
  <c r="P261" i="1"/>
  <c r="Q261" i="1"/>
  <c r="R261" i="1" s="1"/>
  <c r="P269" i="1"/>
  <c r="Q269" i="1"/>
  <c r="R269" i="1" s="1"/>
  <c r="P277" i="1"/>
  <c r="Q277" i="1"/>
  <c r="R277" i="1" s="1"/>
  <c r="P285" i="1"/>
  <c r="Q285" i="1"/>
  <c r="R285" i="1" s="1"/>
  <c r="P293" i="1"/>
  <c r="Q293" i="1"/>
  <c r="R293" i="1" s="1"/>
  <c r="P301" i="1"/>
  <c r="Q301" i="1"/>
  <c r="R301" i="1" s="1"/>
  <c r="P58" i="1"/>
  <c r="Q58" i="1"/>
  <c r="R58" i="1" s="1"/>
  <c r="P98" i="1"/>
  <c r="Q98" i="1"/>
  <c r="R98" i="1" s="1"/>
  <c r="P130" i="1"/>
  <c r="Q130" i="1"/>
  <c r="R130" i="1" s="1"/>
  <c r="P76" i="1"/>
  <c r="Q76" i="1"/>
  <c r="R76" i="1" s="1"/>
  <c r="P108" i="1"/>
  <c r="Q108" i="1"/>
  <c r="R108" i="1" s="1"/>
  <c r="P172" i="1"/>
  <c r="Q172" i="1"/>
  <c r="R172" i="1" s="1"/>
  <c r="P220" i="1"/>
  <c r="Q220" i="1"/>
  <c r="R220" i="1" s="1"/>
  <c r="P260" i="1"/>
  <c r="Q260" i="1"/>
  <c r="R260" i="1" s="1"/>
  <c r="P276" i="1"/>
  <c r="Q276" i="1"/>
  <c r="R276" i="1" s="1"/>
  <c r="P13" i="1"/>
  <c r="Q13" i="1"/>
  <c r="R13" i="1" s="1"/>
  <c r="P53" i="1"/>
  <c r="Q53" i="1"/>
  <c r="R53" i="1" s="1"/>
  <c r="P93" i="1"/>
  <c r="Q93" i="1"/>
  <c r="R93" i="1" s="1"/>
  <c r="P117" i="1"/>
  <c r="Q117" i="1"/>
  <c r="R117" i="1" s="1"/>
  <c r="P141" i="1"/>
  <c r="Q141" i="1"/>
  <c r="R141" i="1" s="1"/>
  <c r="P149" i="1"/>
  <c r="Q149" i="1"/>
  <c r="R149" i="1" s="1"/>
  <c r="P189" i="1"/>
  <c r="Q189" i="1"/>
  <c r="R189" i="1" s="1"/>
  <c r="P221" i="1"/>
  <c r="Q221" i="1"/>
  <c r="R221" i="1" s="1"/>
  <c r="P237" i="1"/>
  <c r="Q237" i="1"/>
  <c r="R237" i="1" s="1"/>
  <c r="P6" i="1"/>
  <c r="Q6" i="1"/>
  <c r="R6" i="1" s="1"/>
  <c r="P22" i="1"/>
  <c r="Q22" i="1"/>
  <c r="R22" i="1" s="1"/>
  <c r="P30" i="1"/>
  <c r="Q30" i="1"/>
  <c r="R30" i="1" s="1"/>
  <c r="P38" i="1"/>
  <c r="Q38" i="1"/>
  <c r="R38" i="1" s="1"/>
  <c r="P54" i="1"/>
  <c r="Q54" i="1"/>
  <c r="R54" i="1" s="1"/>
  <c r="P62" i="1"/>
  <c r="Q62" i="1"/>
  <c r="R62" i="1" s="1"/>
  <c r="P70" i="1"/>
  <c r="Q70" i="1"/>
  <c r="R70" i="1" s="1"/>
  <c r="P86" i="1"/>
  <c r="Q86" i="1"/>
  <c r="R86" i="1" s="1"/>
  <c r="P94" i="1"/>
  <c r="Q94" i="1"/>
  <c r="R94" i="1" s="1"/>
  <c r="P118" i="1"/>
  <c r="Q118" i="1"/>
  <c r="R118" i="1" s="1"/>
  <c r="P142" i="1"/>
  <c r="Q142" i="1"/>
  <c r="R142" i="1" s="1"/>
  <c r="P158" i="1"/>
  <c r="Q158" i="1"/>
  <c r="R158" i="1" s="1"/>
  <c r="P166" i="1"/>
  <c r="Q166" i="1"/>
  <c r="R166" i="1" s="1"/>
  <c r="P174" i="1"/>
  <c r="Q174" i="1"/>
  <c r="R174" i="1" s="1"/>
  <c r="P182" i="1"/>
  <c r="Q182" i="1"/>
  <c r="R182" i="1" s="1"/>
  <c r="P190" i="1"/>
  <c r="Q190" i="1"/>
  <c r="R190" i="1" s="1"/>
  <c r="P198" i="1"/>
  <c r="Q198" i="1"/>
  <c r="R198" i="1" s="1"/>
  <c r="P206" i="1"/>
  <c r="Q206" i="1"/>
  <c r="R206" i="1" s="1"/>
  <c r="P214" i="1"/>
  <c r="Q214" i="1"/>
  <c r="R214" i="1" s="1"/>
  <c r="P230" i="1"/>
  <c r="Q230" i="1"/>
  <c r="R230" i="1" s="1"/>
  <c r="P246" i="1"/>
  <c r="Q246" i="1"/>
  <c r="R246" i="1" s="1"/>
  <c r="P254" i="1"/>
  <c r="Q254" i="1"/>
  <c r="R254" i="1" s="1"/>
  <c r="P262" i="1"/>
  <c r="Q262" i="1"/>
  <c r="R262" i="1" s="1"/>
  <c r="P270" i="1"/>
  <c r="Q270" i="1"/>
  <c r="R270" i="1" s="1"/>
  <c r="P278" i="1"/>
  <c r="Q278" i="1"/>
  <c r="R278" i="1" s="1"/>
  <c r="P286" i="1"/>
  <c r="Q286" i="1"/>
  <c r="R286" i="1" s="1"/>
  <c r="P294" i="1"/>
  <c r="Q294" i="1"/>
  <c r="R294" i="1" s="1"/>
  <c r="P302" i="1"/>
  <c r="Q302" i="1"/>
  <c r="R302" i="1" s="1"/>
  <c r="P66" i="1"/>
  <c r="Q66" i="1"/>
  <c r="R66" i="1" s="1"/>
  <c r="P12" i="1"/>
  <c r="Q12" i="1"/>
  <c r="R12" i="1" s="1"/>
  <c r="P36" i="1"/>
  <c r="Q36" i="1"/>
  <c r="R36" i="1" s="1"/>
  <c r="P68" i="1"/>
  <c r="Q68" i="1"/>
  <c r="R68" i="1" s="1"/>
  <c r="P84" i="1"/>
  <c r="Q84" i="1"/>
  <c r="R84" i="1" s="1"/>
  <c r="P100" i="1"/>
  <c r="Q100" i="1"/>
  <c r="R100" i="1" s="1"/>
  <c r="P140" i="1"/>
  <c r="Q140" i="1"/>
  <c r="R140" i="1" s="1"/>
  <c r="P204" i="1"/>
  <c r="Q204" i="1"/>
  <c r="R204" i="1" s="1"/>
  <c r="P236" i="1"/>
  <c r="Q236" i="1"/>
  <c r="R236" i="1" s="1"/>
  <c r="P284" i="1"/>
  <c r="Q284" i="1"/>
  <c r="R284" i="1" s="1"/>
  <c r="P5" i="1"/>
  <c r="Q5" i="1"/>
  <c r="R5" i="1" s="1"/>
  <c r="P37" i="1"/>
  <c r="Q37" i="1"/>
  <c r="R37" i="1" s="1"/>
  <c r="P77" i="1"/>
  <c r="Q77" i="1"/>
  <c r="R77" i="1" s="1"/>
  <c r="P7" i="1"/>
  <c r="Q7" i="1"/>
  <c r="R7" i="1" s="1"/>
  <c r="P23" i="1"/>
  <c r="Q23" i="1"/>
  <c r="R23" i="1" s="1"/>
  <c r="P31" i="1"/>
  <c r="Q31" i="1"/>
  <c r="R31" i="1" s="1"/>
  <c r="P39" i="1"/>
  <c r="Q39" i="1"/>
  <c r="R39" i="1" s="1"/>
  <c r="P55" i="1"/>
  <c r="Q55" i="1"/>
  <c r="R55" i="1" s="1"/>
  <c r="P63" i="1"/>
  <c r="Q63" i="1"/>
  <c r="R63" i="1" s="1"/>
  <c r="P71" i="1"/>
  <c r="Q71" i="1"/>
  <c r="R71" i="1" s="1"/>
  <c r="P79" i="1"/>
  <c r="Q79" i="1"/>
  <c r="R79" i="1" s="1"/>
  <c r="P87" i="1"/>
  <c r="Q87" i="1"/>
  <c r="R87" i="1" s="1"/>
  <c r="P95" i="1"/>
  <c r="Q95" i="1"/>
  <c r="R95" i="1" s="1"/>
  <c r="P103" i="1"/>
  <c r="Q103" i="1"/>
  <c r="R103" i="1" s="1"/>
  <c r="P119" i="1"/>
  <c r="Q119" i="1"/>
  <c r="R119" i="1" s="1"/>
  <c r="P127" i="1"/>
  <c r="Q127" i="1"/>
  <c r="R127" i="1" s="1"/>
  <c r="P167" i="1"/>
  <c r="Q167" i="1"/>
  <c r="R167" i="1" s="1"/>
  <c r="P183" i="1"/>
  <c r="Q183" i="1"/>
  <c r="R183" i="1" s="1"/>
  <c r="P191" i="1"/>
  <c r="Q191" i="1"/>
  <c r="R191" i="1" s="1"/>
  <c r="P199" i="1"/>
  <c r="Q199" i="1"/>
  <c r="R199" i="1" s="1"/>
  <c r="P207" i="1"/>
  <c r="Q207" i="1"/>
  <c r="R207" i="1" s="1"/>
  <c r="P215" i="1"/>
  <c r="Q215" i="1"/>
  <c r="R215" i="1" s="1"/>
  <c r="P223" i="1"/>
  <c r="Q223" i="1"/>
  <c r="R223" i="1" s="1"/>
  <c r="P231" i="1"/>
  <c r="Q231" i="1"/>
  <c r="R231" i="1" s="1"/>
  <c r="P247" i="1"/>
  <c r="Q247" i="1"/>
  <c r="R247" i="1" s="1"/>
  <c r="P263" i="1"/>
  <c r="Q263" i="1"/>
  <c r="R263" i="1" s="1"/>
  <c r="P271" i="1"/>
  <c r="Q271" i="1"/>
  <c r="R271" i="1" s="1"/>
  <c r="P279" i="1"/>
  <c r="Q279" i="1"/>
  <c r="R279" i="1" s="1"/>
  <c r="P287" i="1"/>
  <c r="Q287" i="1"/>
  <c r="R287" i="1" s="1"/>
  <c r="P295" i="1"/>
  <c r="Q295" i="1"/>
  <c r="R295" i="1" s="1"/>
  <c r="P303" i="1"/>
  <c r="Q303" i="1"/>
  <c r="R303" i="1" s="1"/>
  <c r="P82" i="1"/>
  <c r="Q82" i="1"/>
  <c r="R82" i="1" s="1"/>
  <c r="P28" i="1"/>
  <c r="Q28" i="1"/>
  <c r="R28" i="1" s="1"/>
  <c r="P132" i="1"/>
  <c r="Q132" i="1"/>
  <c r="R132" i="1" s="1"/>
  <c r="P180" i="1"/>
  <c r="Q180" i="1"/>
  <c r="R180" i="1" s="1"/>
  <c r="P244" i="1"/>
  <c r="Q244" i="1"/>
  <c r="R244" i="1" s="1"/>
  <c r="P8" i="1"/>
  <c r="Q8" i="1"/>
  <c r="R8" i="1" s="1"/>
  <c r="P24" i="1"/>
  <c r="Q24" i="1"/>
  <c r="R24" i="1" s="1"/>
  <c r="P32" i="1"/>
  <c r="Q32" i="1"/>
  <c r="R32" i="1" s="1"/>
  <c r="P40" i="1"/>
  <c r="Q40" i="1"/>
  <c r="R40" i="1" s="1"/>
  <c r="P56" i="1"/>
  <c r="Q56" i="1"/>
  <c r="R56" i="1" s="1"/>
  <c r="P64" i="1"/>
  <c r="Q64" i="1"/>
  <c r="R64" i="1" s="1"/>
  <c r="P72" i="1"/>
  <c r="Q72" i="1"/>
  <c r="R72" i="1" s="1"/>
  <c r="P80" i="1"/>
  <c r="Q80" i="1"/>
  <c r="R80" i="1" s="1"/>
  <c r="P88" i="1"/>
  <c r="Q88" i="1"/>
  <c r="R88" i="1" s="1"/>
  <c r="P96" i="1"/>
  <c r="Q96" i="1"/>
  <c r="R96" i="1" s="1"/>
  <c r="P112" i="1"/>
  <c r="Q112" i="1"/>
  <c r="R112" i="1" s="1"/>
  <c r="P128" i="1"/>
  <c r="Q128" i="1"/>
  <c r="R128" i="1" s="1"/>
  <c r="P144" i="1"/>
  <c r="Q144" i="1"/>
  <c r="R144" i="1" s="1"/>
  <c r="P168" i="1"/>
  <c r="Q168" i="1"/>
  <c r="R168" i="1" s="1"/>
  <c r="P176" i="1"/>
  <c r="Q176" i="1"/>
  <c r="R176" i="1" s="1"/>
  <c r="P184" i="1"/>
  <c r="Q184" i="1"/>
  <c r="R184" i="1" s="1"/>
  <c r="P192" i="1"/>
  <c r="Q192" i="1"/>
  <c r="R192" i="1" s="1"/>
  <c r="P200" i="1"/>
  <c r="Q200" i="1"/>
  <c r="R200" i="1" s="1"/>
  <c r="P208" i="1"/>
  <c r="Q208" i="1"/>
  <c r="R208" i="1" s="1"/>
  <c r="P224" i="1"/>
  <c r="Q224" i="1"/>
  <c r="R224" i="1" s="1"/>
  <c r="P232" i="1"/>
  <c r="Q232" i="1"/>
  <c r="R232" i="1" s="1"/>
  <c r="P240" i="1"/>
  <c r="Q240" i="1"/>
  <c r="R240" i="1" s="1"/>
  <c r="P248" i="1"/>
  <c r="Q248" i="1"/>
  <c r="R248" i="1" s="1"/>
  <c r="P264" i="1"/>
  <c r="Q264" i="1"/>
  <c r="R264" i="1" s="1"/>
  <c r="P272" i="1"/>
  <c r="Q272" i="1"/>
  <c r="R272" i="1" s="1"/>
  <c r="P288" i="1"/>
  <c r="Q288" i="1"/>
  <c r="R288" i="1" s="1"/>
  <c r="P296" i="1"/>
  <c r="Q296" i="1"/>
  <c r="R296" i="1" s="1"/>
  <c r="P304" i="1"/>
  <c r="Q304" i="1"/>
  <c r="R304" i="1" s="1"/>
  <c r="P10" i="1"/>
  <c r="Q10" i="1"/>
  <c r="R10" i="1" s="1"/>
  <c r="P106" i="1"/>
  <c r="Q106" i="1"/>
  <c r="R106" i="1" s="1"/>
  <c r="P4" i="1"/>
  <c r="Q4" i="1"/>
  <c r="R4" i="1" s="1"/>
  <c r="P52" i="1"/>
  <c r="Q52" i="1"/>
  <c r="R52" i="1" s="1"/>
  <c r="P92" i="1"/>
  <c r="Q92" i="1"/>
  <c r="R92" i="1" s="1"/>
  <c r="P156" i="1"/>
  <c r="Q156" i="1"/>
  <c r="R156" i="1" s="1"/>
  <c r="P9" i="1"/>
  <c r="Q9" i="1"/>
  <c r="R9" i="1" s="1"/>
  <c r="P33" i="1"/>
  <c r="Q33" i="1"/>
  <c r="R33" i="1" s="1"/>
  <c r="P57" i="1"/>
  <c r="Q57" i="1"/>
  <c r="R57" i="1" s="1"/>
  <c r="P65" i="1"/>
  <c r="Q65" i="1"/>
  <c r="R65" i="1" s="1"/>
  <c r="P81" i="1"/>
  <c r="Q81" i="1"/>
  <c r="R81" i="1" s="1"/>
  <c r="P97" i="1"/>
  <c r="Q97" i="1"/>
  <c r="R97" i="1" s="1"/>
  <c r="P113" i="1"/>
  <c r="Q113" i="1"/>
  <c r="R113" i="1" s="1"/>
  <c r="P121" i="1"/>
  <c r="Q121" i="1"/>
  <c r="R121" i="1" s="1"/>
  <c r="P129" i="1"/>
  <c r="Q129" i="1"/>
  <c r="R129" i="1" s="1"/>
  <c r="P145" i="1"/>
  <c r="Q145" i="1"/>
  <c r="R145" i="1" s="1"/>
  <c r="P177" i="1"/>
  <c r="Q177" i="1"/>
  <c r="R177" i="1" s="1"/>
  <c r="P185" i="1"/>
  <c r="Q185" i="1"/>
  <c r="R185" i="1" s="1"/>
  <c r="P201" i="1"/>
  <c r="Q201" i="1"/>
  <c r="R201" i="1" s="1"/>
  <c r="P209" i="1"/>
  <c r="Q209" i="1"/>
  <c r="R209" i="1" s="1"/>
  <c r="P217" i="1"/>
  <c r="Q217" i="1"/>
  <c r="R217" i="1" s="1"/>
  <c r="P225" i="1"/>
  <c r="Q225" i="1"/>
  <c r="R225" i="1" s="1"/>
  <c r="P233" i="1"/>
  <c r="Q233" i="1"/>
  <c r="R233" i="1" s="1"/>
  <c r="P241" i="1"/>
  <c r="Q241" i="1"/>
  <c r="R241" i="1" s="1"/>
  <c r="P249" i="1"/>
  <c r="Q249" i="1"/>
  <c r="R249" i="1" s="1"/>
  <c r="P265" i="1"/>
  <c r="Q265" i="1"/>
  <c r="R265" i="1" s="1"/>
  <c r="P273" i="1"/>
  <c r="Q273" i="1"/>
  <c r="R273" i="1" s="1"/>
  <c r="P289" i="1"/>
  <c r="Q289" i="1"/>
  <c r="R289" i="1" s="1"/>
  <c r="P297" i="1"/>
  <c r="Q297" i="1"/>
  <c r="R297" i="1" s="1"/>
  <c r="P305" i="1"/>
  <c r="Q305" i="1"/>
  <c r="R305" i="1" s="1"/>
  <c r="O123" i="1"/>
  <c r="O147" i="1"/>
  <c r="O195" i="1"/>
  <c r="O227" i="1"/>
  <c r="O259" i="1"/>
  <c r="O20" i="1"/>
  <c r="O44" i="1"/>
  <c r="O124" i="1"/>
  <c r="O164" i="1"/>
  <c r="O196" i="1"/>
  <c r="O252" i="1"/>
  <c r="O292" i="1"/>
  <c r="O18" i="1"/>
  <c r="O42" i="1"/>
  <c r="O50" i="1"/>
  <c r="O74" i="1"/>
  <c r="O170" i="1"/>
  <c r="O194" i="1"/>
  <c r="O258" i="1"/>
  <c r="O282" i="1"/>
  <c r="O11" i="1"/>
  <c r="O27" i="1"/>
  <c r="O107" i="1"/>
  <c r="O115" i="1"/>
  <c r="O291" i="1"/>
  <c r="O61" i="1"/>
  <c r="O85" i="1"/>
  <c r="O125" i="1"/>
  <c r="O133" i="1"/>
  <c r="O165" i="1"/>
  <c r="O173" i="1"/>
  <c r="O197" i="1"/>
  <c r="O213" i="1"/>
  <c r="O253" i="1"/>
  <c r="O146" i="1"/>
  <c r="O51" i="1"/>
  <c r="O163" i="1"/>
  <c r="O14" i="1"/>
  <c r="O46" i="1"/>
  <c r="O78" i="1"/>
  <c r="O102" i="1"/>
  <c r="O110" i="1"/>
  <c r="O126" i="1"/>
  <c r="O134" i="1"/>
  <c r="O150" i="1"/>
  <c r="O222" i="1"/>
  <c r="O238" i="1"/>
  <c r="O298" i="1"/>
  <c r="O15" i="1"/>
  <c r="O47" i="1"/>
  <c r="O111" i="1"/>
  <c r="O135" i="1"/>
  <c r="O143" i="1"/>
  <c r="O151" i="1"/>
  <c r="O159" i="1"/>
  <c r="O175" i="1"/>
  <c r="O239" i="1"/>
  <c r="O255" i="1"/>
  <c r="O242" i="1"/>
  <c r="O48" i="1"/>
  <c r="O104" i="1"/>
  <c r="O120" i="1"/>
  <c r="O136" i="1"/>
  <c r="O152" i="1"/>
  <c r="O160" i="1"/>
  <c r="O216" i="1"/>
  <c r="O256" i="1"/>
  <c r="O280" i="1"/>
  <c r="O16" i="1"/>
  <c r="O17" i="1"/>
  <c r="O25" i="1"/>
  <c r="O41" i="1"/>
  <c r="O49" i="1"/>
  <c r="O73" i="1"/>
  <c r="O89" i="1"/>
  <c r="O105" i="1"/>
  <c r="O137" i="1"/>
  <c r="O153" i="1"/>
  <c r="O161" i="1"/>
  <c r="O169" i="1"/>
  <c r="O193" i="1"/>
  <c r="O257" i="1"/>
  <c r="O281" i="1"/>
  <c r="M82" i="1"/>
  <c r="M138" i="1"/>
  <c r="M83" i="1"/>
  <c r="M99" i="1"/>
  <c r="M52" i="1"/>
  <c r="M60" i="1"/>
  <c r="M116" i="1"/>
  <c r="M132" i="1"/>
  <c r="M156" i="1"/>
  <c r="M172" i="1"/>
  <c r="M26" i="1"/>
  <c r="M90" i="1"/>
  <c r="M43" i="1"/>
  <c r="M59" i="1"/>
  <c r="M91" i="1"/>
  <c r="M12" i="1"/>
  <c r="M5" i="1"/>
  <c r="M13" i="1"/>
  <c r="M21" i="1"/>
  <c r="M37" i="1"/>
  <c r="M93" i="1"/>
  <c r="M117" i="1"/>
  <c r="M157" i="1"/>
  <c r="M33" i="1"/>
  <c r="M98" i="1"/>
  <c r="M22" i="1"/>
  <c r="M30" i="1"/>
  <c r="M62" i="1"/>
  <c r="M86" i="1"/>
  <c r="M39" i="1"/>
  <c r="M31" i="1"/>
  <c r="M55" i="1"/>
  <c r="M167" i="1"/>
  <c r="M32" i="1"/>
  <c r="M56" i="1"/>
  <c r="M88" i="1"/>
  <c r="M168" i="1"/>
  <c r="M9" i="1"/>
  <c r="M25" i="1"/>
  <c r="M49" i="1"/>
  <c r="M89" i="1"/>
  <c r="M137" i="1"/>
  <c r="M145" i="1"/>
  <c r="M153" i="1"/>
  <c r="M161" i="1"/>
  <c r="M169" i="1"/>
  <c r="M177" i="1"/>
  <c r="M185" i="1"/>
  <c r="M193" i="1"/>
  <c r="M201" i="1"/>
  <c r="M209" i="1"/>
  <c r="M225" i="1"/>
  <c r="M233" i="1"/>
  <c r="M241" i="1"/>
  <c r="M249" i="1"/>
  <c r="M257" i="1"/>
  <c r="M273" i="1"/>
  <c r="M281" i="1"/>
  <c r="M289" i="1"/>
  <c r="M297" i="1"/>
  <c r="M305" i="1"/>
  <c r="M10" i="1"/>
  <c r="M18" i="1"/>
  <c r="M34" i="1"/>
  <c r="M42" i="1"/>
  <c r="M50" i="1"/>
  <c r="M58" i="1"/>
  <c r="M66" i="1"/>
  <c r="M106" i="1"/>
  <c r="M114" i="1"/>
  <c r="M130" i="1"/>
  <c r="M146" i="1"/>
  <c r="M162" i="1"/>
  <c r="M170" i="1"/>
  <c r="M178" i="1"/>
  <c r="M186" i="1"/>
  <c r="M194" i="1"/>
  <c r="M210" i="1"/>
  <c r="M218" i="1"/>
  <c r="M226" i="1"/>
  <c r="M234" i="1"/>
  <c r="M242" i="1"/>
  <c r="M250" i="1"/>
  <c r="M258" i="1"/>
  <c r="M266" i="1"/>
  <c r="M274" i="1"/>
  <c r="M282" i="1"/>
  <c r="M290" i="1"/>
  <c r="M298" i="1"/>
  <c r="M11" i="1"/>
  <c r="M27" i="1"/>
  <c r="M35" i="1"/>
  <c r="M51" i="1"/>
  <c r="M67" i="1"/>
  <c r="M107" i="1"/>
  <c r="M115" i="1"/>
  <c r="M123" i="1"/>
  <c r="M131" i="1"/>
  <c r="M139" i="1"/>
  <c r="M163" i="1"/>
  <c r="M171" i="1"/>
  <c r="M179" i="1"/>
  <c r="M187" i="1"/>
  <c r="M195" i="1"/>
  <c r="M203" i="1"/>
  <c r="M219" i="1"/>
  <c r="M227" i="1"/>
  <c r="M235" i="1"/>
  <c r="M243" i="1"/>
  <c r="M251" i="1"/>
  <c r="M259" i="1"/>
  <c r="M275" i="1"/>
  <c r="M283" i="1"/>
  <c r="M291" i="1"/>
  <c r="M299" i="1"/>
  <c r="M41" i="1"/>
  <c r="M65" i="1"/>
  <c r="M97" i="1"/>
  <c r="M113" i="1"/>
  <c r="M20" i="1"/>
  <c r="M36" i="1"/>
  <c r="M44" i="1"/>
  <c r="M68" i="1"/>
  <c r="M84" i="1"/>
  <c r="M100" i="1"/>
  <c r="M196" i="1"/>
  <c r="M212" i="1"/>
  <c r="M228" i="1"/>
  <c r="M236" i="1"/>
  <c r="M244" i="1"/>
  <c r="M252" i="1"/>
  <c r="M268" i="1"/>
  <c r="M276" i="1"/>
  <c r="M300" i="1"/>
  <c r="M85" i="1"/>
  <c r="M101" i="1"/>
  <c r="M173" i="1"/>
  <c r="M181" i="1"/>
  <c r="M189" i="1"/>
  <c r="M197" i="1"/>
  <c r="M229" i="1"/>
  <c r="M237" i="1"/>
  <c r="M245" i="1"/>
  <c r="M253" i="1"/>
  <c r="M261" i="1"/>
  <c r="M269" i="1"/>
  <c r="M277" i="1"/>
  <c r="M285" i="1"/>
  <c r="M301" i="1"/>
  <c r="M14" i="1"/>
  <c r="M46" i="1"/>
  <c r="M54" i="1"/>
  <c r="M70" i="1"/>
  <c r="M102" i="1"/>
  <c r="M110" i="1"/>
  <c r="M118" i="1"/>
  <c r="M126" i="1"/>
  <c r="M134" i="1"/>
  <c r="M142" i="1"/>
  <c r="M150" i="1"/>
  <c r="M182" i="1"/>
  <c r="M190" i="1"/>
  <c r="M198" i="1"/>
  <c r="M206" i="1"/>
  <c r="M222" i="1"/>
  <c r="M230" i="1"/>
  <c r="M238" i="1"/>
  <c r="M246" i="1"/>
  <c r="M254" i="1"/>
  <c r="M262" i="1"/>
  <c r="M270" i="1"/>
  <c r="M278" i="1"/>
  <c r="M286" i="1"/>
  <c r="M294" i="1"/>
  <c r="M57" i="1"/>
  <c r="M81" i="1"/>
  <c r="M4" i="1"/>
  <c r="M164" i="1"/>
  <c r="M180" i="1"/>
  <c r="M204" i="1"/>
  <c r="M220" i="1"/>
  <c r="M292" i="1"/>
  <c r="M45" i="1"/>
  <c r="M69" i="1"/>
  <c r="M109" i="1"/>
  <c r="M125" i="1"/>
  <c r="M133" i="1"/>
  <c r="M141" i="1"/>
  <c r="M165" i="1"/>
  <c r="M293" i="1"/>
  <c r="M7" i="1"/>
  <c r="M15" i="1"/>
  <c r="M47" i="1"/>
  <c r="M71" i="1"/>
  <c r="M79" i="1"/>
  <c r="M87" i="1"/>
  <c r="M95" i="1"/>
  <c r="M103" i="1"/>
  <c r="M111" i="1"/>
  <c r="M127" i="1"/>
  <c r="M135" i="1"/>
  <c r="M143" i="1"/>
  <c r="M151" i="1"/>
  <c r="M159" i="1"/>
  <c r="M175" i="1"/>
  <c r="M183" i="1"/>
  <c r="M191" i="1"/>
  <c r="M199" i="1"/>
  <c r="M207" i="1"/>
  <c r="M223" i="1"/>
  <c r="M231" i="1"/>
  <c r="M239" i="1"/>
  <c r="M247" i="1"/>
  <c r="M255" i="1"/>
  <c r="M271" i="1"/>
  <c r="M279" i="1"/>
  <c r="M295" i="1"/>
  <c r="M303" i="1"/>
  <c r="M17" i="1"/>
  <c r="M73" i="1"/>
  <c r="M129" i="1"/>
  <c r="M28" i="1"/>
  <c r="M92" i="1"/>
  <c r="M108" i="1"/>
  <c r="M124" i="1"/>
  <c r="M140" i="1"/>
  <c r="M148" i="1"/>
  <c r="M188" i="1"/>
  <c r="M29" i="1"/>
  <c r="M61" i="1"/>
  <c r="M149" i="1"/>
  <c r="M221" i="1"/>
  <c r="M8" i="1"/>
  <c r="M16" i="1"/>
  <c r="M40" i="1"/>
  <c r="M48" i="1"/>
  <c r="M64" i="1"/>
  <c r="M72" i="1"/>
  <c r="M80" i="1"/>
  <c r="M96" i="1"/>
  <c r="M104" i="1"/>
  <c r="M112" i="1"/>
  <c r="M120" i="1"/>
  <c r="M128" i="1"/>
  <c r="M136" i="1"/>
  <c r="M144" i="1"/>
  <c r="M152" i="1"/>
  <c r="M160" i="1"/>
  <c r="M176" i="1"/>
  <c r="M184" i="1"/>
  <c r="M192" i="1"/>
  <c r="M200" i="1"/>
  <c r="M208" i="1"/>
  <c r="M232" i="1"/>
  <c r="M240" i="1"/>
  <c r="M248" i="1"/>
  <c r="M256" i="1"/>
  <c r="M264" i="1"/>
  <c r="M272" i="1"/>
  <c r="M280" i="1"/>
  <c r="M296" i="1"/>
  <c r="M304" i="1"/>
  <c r="P193" i="1" l="1"/>
  <c r="Q193" i="1"/>
  <c r="R193" i="1" s="1"/>
  <c r="P137" i="1"/>
  <c r="Q137" i="1"/>
  <c r="R137" i="1" s="1"/>
  <c r="P49" i="1"/>
  <c r="Q49" i="1"/>
  <c r="R49" i="1" s="1"/>
  <c r="P16" i="1"/>
  <c r="Q16" i="1"/>
  <c r="R16" i="1" s="1"/>
  <c r="P160" i="1"/>
  <c r="Q160" i="1"/>
  <c r="R160" i="1" s="1"/>
  <c r="P104" i="1"/>
  <c r="Q104" i="1"/>
  <c r="R104" i="1" s="1"/>
  <c r="P239" i="1"/>
  <c r="Q239" i="1"/>
  <c r="R239" i="1" s="1"/>
  <c r="P143" i="1"/>
  <c r="Q143" i="1"/>
  <c r="R143" i="1" s="1"/>
  <c r="P15" i="1"/>
  <c r="Q15" i="1"/>
  <c r="R15" i="1" s="1"/>
  <c r="P150" i="1"/>
  <c r="Q150" i="1"/>
  <c r="R150" i="1" s="1"/>
  <c r="P102" i="1"/>
  <c r="Q102" i="1"/>
  <c r="R102" i="1" s="1"/>
  <c r="P163" i="1"/>
  <c r="Q163" i="1"/>
  <c r="R163" i="1" s="1"/>
  <c r="P213" i="1"/>
  <c r="Q213" i="1"/>
  <c r="R213" i="1" s="1"/>
  <c r="P133" i="1"/>
  <c r="Q133" i="1"/>
  <c r="R133" i="1" s="1"/>
  <c r="P291" i="1"/>
  <c r="Q291" i="1"/>
  <c r="R291" i="1" s="1"/>
  <c r="P11" i="1"/>
  <c r="Q11" i="1"/>
  <c r="R11" i="1" s="1"/>
  <c r="P170" i="1"/>
  <c r="Q170" i="1"/>
  <c r="R170" i="1" s="1"/>
  <c r="P18" i="1"/>
  <c r="Q18" i="1"/>
  <c r="R18" i="1" s="1"/>
  <c r="P164" i="1"/>
  <c r="Q164" i="1"/>
  <c r="R164" i="1" s="1"/>
  <c r="P259" i="1"/>
  <c r="Q259" i="1"/>
  <c r="R259" i="1" s="1"/>
  <c r="P123" i="1"/>
  <c r="Q123" i="1"/>
  <c r="R123" i="1" s="1"/>
  <c r="P169" i="1"/>
  <c r="Q169" i="1"/>
  <c r="R169" i="1" s="1"/>
  <c r="P105" i="1"/>
  <c r="Q105" i="1"/>
  <c r="R105" i="1" s="1"/>
  <c r="P41" i="1"/>
  <c r="Q41" i="1"/>
  <c r="R41" i="1" s="1"/>
  <c r="P280" i="1"/>
  <c r="Q280" i="1"/>
  <c r="R280" i="1" s="1"/>
  <c r="P152" i="1"/>
  <c r="Q152" i="1"/>
  <c r="R152" i="1" s="1"/>
  <c r="P48" i="1"/>
  <c r="Q48" i="1"/>
  <c r="R48" i="1" s="1"/>
  <c r="P175" i="1"/>
  <c r="Q175" i="1"/>
  <c r="R175" i="1" s="1"/>
  <c r="P135" i="1"/>
  <c r="Q135" i="1"/>
  <c r="R135" i="1" s="1"/>
  <c r="P298" i="1"/>
  <c r="Q298" i="1"/>
  <c r="R298" i="1" s="1"/>
  <c r="P134" i="1"/>
  <c r="Q134" i="1"/>
  <c r="R134" i="1" s="1"/>
  <c r="P78" i="1"/>
  <c r="Q78" i="1"/>
  <c r="R78" i="1" s="1"/>
  <c r="P51" i="1"/>
  <c r="Q51" i="1"/>
  <c r="R51" i="1" s="1"/>
  <c r="P197" i="1"/>
  <c r="Q197" i="1"/>
  <c r="R197" i="1" s="1"/>
  <c r="P125" i="1"/>
  <c r="Q125" i="1"/>
  <c r="R125" i="1" s="1"/>
  <c r="P115" i="1"/>
  <c r="Q115" i="1"/>
  <c r="R115" i="1" s="1"/>
  <c r="P282" i="1"/>
  <c r="Q282" i="1"/>
  <c r="R282" i="1" s="1"/>
  <c r="P74" i="1"/>
  <c r="Q74" i="1"/>
  <c r="R74" i="1" s="1"/>
  <c r="P292" i="1"/>
  <c r="Q292" i="1"/>
  <c r="R292" i="1" s="1"/>
  <c r="P124" i="1"/>
  <c r="Q124" i="1"/>
  <c r="R124" i="1" s="1"/>
  <c r="P227" i="1"/>
  <c r="Q227" i="1"/>
  <c r="R227" i="1" s="1"/>
  <c r="P281" i="1"/>
  <c r="Q281" i="1"/>
  <c r="R281" i="1" s="1"/>
  <c r="P161" i="1"/>
  <c r="Q161" i="1"/>
  <c r="R161" i="1" s="1"/>
  <c r="P89" i="1"/>
  <c r="Q89" i="1"/>
  <c r="R89" i="1" s="1"/>
  <c r="P25" i="1"/>
  <c r="Q25" i="1"/>
  <c r="R25" i="1" s="1"/>
  <c r="P256" i="1"/>
  <c r="Q256" i="1"/>
  <c r="R256" i="1" s="1"/>
  <c r="P136" i="1"/>
  <c r="Q136" i="1"/>
  <c r="R136" i="1" s="1"/>
  <c r="P242" i="1"/>
  <c r="Q242" i="1"/>
  <c r="R242" i="1" s="1"/>
  <c r="P159" i="1"/>
  <c r="Q159" i="1"/>
  <c r="R159" i="1" s="1"/>
  <c r="P111" i="1"/>
  <c r="Q111" i="1"/>
  <c r="R111" i="1" s="1"/>
  <c r="P238" i="1"/>
  <c r="Q238" i="1"/>
  <c r="R238" i="1" s="1"/>
  <c r="P126" i="1"/>
  <c r="Q126" i="1"/>
  <c r="R126" i="1" s="1"/>
  <c r="P46" i="1"/>
  <c r="Q46" i="1"/>
  <c r="R46" i="1" s="1"/>
  <c r="P146" i="1"/>
  <c r="Q146" i="1"/>
  <c r="R146" i="1" s="1"/>
  <c r="P173" i="1"/>
  <c r="Q173" i="1"/>
  <c r="R173" i="1" s="1"/>
  <c r="P85" i="1"/>
  <c r="Q85" i="1"/>
  <c r="R85" i="1" s="1"/>
  <c r="P107" i="1"/>
  <c r="Q107" i="1"/>
  <c r="R107" i="1" s="1"/>
  <c r="P258" i="1"/>
  <c r="Q258" i="1"/>
  <c r="R258" i="1" s="1"/>
  <c r="P50" i="1"/>
  <c r="Q50" i="1"/>
  <c r="R50" i="1" s="1"/>
  <c r="P252" i="1"/>
  <c r="Q252" i="1"/>
  <c r="R252" i="1" s="1"/>
  <c r="P44" i="1"/>
  <c r="Q44" i="1"/>
  <c r="R44" i="1" s="1"/>
  <c r="P195" i="1"/>
  <c r="Q195" i="1"/>
  <c r="R195" i="1" s="1"/>
  <c r="P257" i="1"/>
  <c r="Q257" i="1"/>
  <c r="R257" i="1" s="1"/>
  <c r="P153" i="1"/>
  <c r="Q153" i="1"/>
  <c r="R153" i="1" s="1"/>
  <c r="P73" i="1"/>
  <c r="Q73" i="1"/>
  <c r="R73" i="1" s="1"/>
  <c r="P17" i="1"/>
  <c r="Q17" i="1"/>
  <c r="R17" i="1" s="1"/>
  <c r="P216" i="1"/>
  <c r="Q216" i="1"/>
  <c r="R216" i="1" s="1"/>
  <c r="P120" i="1"/>
  <c r="Q120" i="1"/>
  <c r="R120" i="1" s="1"/>
  <c r="P255" i="1"/>
  <c r="Q255" i="1"/>
  <c r="R255" i="1" s="1"/>
  <c r="P151" i="1"/>
  <c r="Q151" i="1"/>
  <c r="R151" i="1" s="1"/>
  <c r="P47" i="1"/>
  <c r="Q47" i="1"/>
  <c r="R47" i="1" s="1"/>
  <c r="P222" i="1"/>
  <c r="Q222" i="1"/>
  <c r="R222" i="1" s="1"/>
  <c r="P110" i="1"/>
  <c r="Q110" i="1"/>
  <c r="R110" i="1" s="1"/>
  <c r="P14" i="1"/>
  <c r="Q14" i="1"/>
  <c r="R14" i="1" s="1"/>
  <c r="P253" i="1"/>
  <c r="Q253" i="1"/>
  <c r="R253" i="1" s="1"/>
  <c r="P165" i="1"/>
  <c r="Q165" i="1"/>
  <c r="R165" i="1" s="1"/>
  <c r="P61" i="1"/>
  <c r="Q61" i="1"/>
  <c r="R61" i="1" s="1"/>
  <c r="P27" i="1"/>
  <c r="Q27" i="1"/>
  <c r="R27" i="1" s="1"/>
  <c r="P194" i="1"/>
  <c r="Q194" i="1"/>
  <c r="R194" i="1" s="1"/>
  <c r="P42" i="1"/>
  <c r="Q42" i="1"/>
  <c r="R42" i="1" s="1"/>
  <c r="P196" i="1"/>
  <c r="Q196" i="1"/>
  <c r="R196" i="1" s="1"/>
  <c r="P20" i="1"/>
  <c r="Q20" i="1"/>
  <c r="R20" i="1" s="1"/>
  <c r="P147" i="1"/>
  <c r="Q147" i="1"/>
  <c r="R147" i="1" s="1"/>
</calcChain>
</file>

<file path=xl/sharedStrings.xml><?xml version="1.0" encoding="utf-8"?>
<sst xmlns="http://schemas.openxmlformats.org/spreadsheetml/2006/main" count="6861" uniqueCount="1075">
  <si>
    <t>LOTE</t>
  </si>
  <si>
    <t>ITEM</t>
  </si>
  <si>
    <t>DESCRIPCION</t>
  </si>
  <si>
    <t>SUBRED SUROCCIDENTE - AADJUDICACION EGAT</t>
  </si>
  <si>
    <t>REVISION SUB RED -  20 OCTUBRE 2022</t>
  </si>
  <si>
    <t>CODIGO SISSO</t>
  </si>
  <si>
    <t>OFERENTE</t>
  </si>
  <si>
    <t>CANTIDAD</t>
  </si>
  <si>
    <t>VALOR UNITARIO</t>
  </si>
  <si>
    <t>VALOR RECOMENDACION ADJUDICACION</t>
  </si>
  <si>
    <t>PROVEEDOR</t>
  </si>
  <si>
    <t>FECHA  INICIO CONTRATO</t>
  </si>
  <si>
    <t>NUMERO CONTRATO</t>
  </si>
  <si>
    <t>OBSERVACION RECOMENDACIÓN IC-009</t>
  </si>
  <si>
    <t>DM1097</t>
  </si>
  <si>
    <r>
      <rPr>
        <sz val="10"/>
        <rFont val="Calibri"/>
        <family val="1"/>
      </rPr>
      <t>ADAPTADOR LIBRE DE AGUJA</t>
    </r>
  </si>
  <si>
    <r>
      <rPr>
        <sz val="10"/>
        <rFont val="Calibri"/>
        <family val="1"/>
      </rPr>
      <t>BIOPLAST S.A.S</t>
    </r>
  </si>
  <si>
    <t>ALFA TRADING</t>
  </si>
  <si>
    <t>7872-2021</t>
  </si>
  <si>
    <t>DM027</t>
  </si>
  <si>
    <r>
      <rPr>
        <sz val="10"/>
        <rFont val="Calibri"/>
        <family val="1"/>
      </rPr>
      <t>AGUJA BIOPSIA SEMIAUTOMATICA
14G X 10 PARA SENO</t>
    </r>
  </si>
  <si>
    <t>DM2095</t>
  </si>
  <si>
    <r>
      <rPr>
        <sz val="10"/>
        <rFont val="Calibri"/>
        <family val="1"/>
      </rPr>
      <t>AGUJA DESECHABLE HIPODERMICA
18 G X 1</t>
    </r>
  </si>
  <si>
    <r>
      <rPr>
        <sz val="10"/>
        <rFont val="Calibri"/>
        <family val="1"/>
      </rPr>
      <t>ALFA TRADING SAS</t>
    </r>
  </si>
  <si>
    <t>NO ACEPTAR - NO ROTA /  7 MESES</t>
  </si>
  <si>
    <t>DM047</t>
  </si>
  <si>
    <r>
      <rPr>
        <sz val="10"/>
        <rFont val="Calibri"/>
        <family val="1"/>
      </rPr>
      <t>AGUJA DESECHABLE HIPODERMICA
18 G X 1 1/2</t>
    </r>
  </si>
  <si>
    <r>
      <rPr>
        <sz val="10"/>
        <rFont val="Calibri"/>
        <family val="1"/>
      </rPr>
      <t>DISCOLMEDICA S.A.S</t>
    </r>
  </si>
  <si>
    <t>POLIFARMA S.A.S</t>
  </si>
  <si>
    <t>6747-2022</t>
  </si>
  <si>
    <t>DM048</t>
  </si>
  <si>
    <r>
      <rPr>
        <sz val="10"/>
        <rFont val="Calibri"/>
        <family val="1"/>
      </rPr>
      <t>AGUJA DESECHABLE HIPODERMICA
19 G X 1 1/2</t>
    </r>
  </si>
  <si>
    <t>DM2272</t>
  </si>
  <si>
    <r>
      <rPr>
        <sz val="10"/>
        <rFont val="Calibri"/>
        <family val="1"/>
      </rPr>
      <t>AGUJA DESECHABLE HIPODERMICA
20 G X 1</t>
    </r>
  </si>
  <si>
    <t>DM049</t>
  </si>
  <si>
    <r>
      <rPr>
        <sz val="10"/>
        <rFont val="Calibri"/>
        <family val="1"/>
      </rPr>
      <t>AGUJA DESECHABLE HIPODERMICA
20 G X 1 1/2</t>
    </r>
  </si>
  <si>
    <t>DM050</t>
  </si>
  <si>
    <r>
      <rPr>
        <sz val="10"/>
        <rFont val="Calibri"/>
        <family val="1"/>
      </rPr>
      <t>AGUJA DESECHABLE HIPODERMICA
21 G X 1 1/2</t>
    </r>
  </si>
  <si>
    <r>
      <rPr>
        <sz val="10"/>
        <rFont val="Calibri"/>
        <family val="1"/>
      </rPr>
      <t>COMPANY MEDIQBOY OC
S.A.S</t>
    </r>
  </si>
  <si>
    <t>DM051</t>
  </si>
  <si>
    <r>
      <rPr>
        <sz val="10"/>
        <rFont val="Calibri"/>
        <family val="1"/>
      </rPr>
      <t>AGUJA DESECHABLE HIPODERMICA
22 G X 1 1/2</t>
    </r>
  </si>
  <si>
    <t>NO CONTRATADO</t>
  </si>
  <si>
    <t>ACEPTAR RECOMENDACIÓN</t>
  </si>
  <si>
    <t>DM052</t>
  </si>
  <si>
    <r>
      <rPr>
        <sz val="10"/>
        <rFont val="Calibri"/>
        <family val="1"/>
      </rPr>
      <t>AGUJA DESECHABLE HIPODERMICA
23 G X 1 1/2</t>
    </r>
  </si>
  <si>
    <t>DM033</t>
  </si>
  <si>
    <r>
      <rPr>
        <sz val="10"/>
        <rFont val="Calibri"/>
        <family val="1"/>
      </rPr>
      <t>AGUJA PARA ANESTESIA ESPINAL 20 G
X 80-90 MM</t>
    </r>
  </si>
  <si>
    <t>DM035</t>
  </si>
  <si>
    <r>
      <rPr>
        <sz val="10"/>
        <rFont val="Calibri"/>
        <family val="1"/>
      </rPr>
      <t>AGUJA PARA ANESTESIA ESPINAL 22 G
X 90MM</t>
    </r>
  </si>
  <si>
    <t>DM036</t>
  </si>
  <si>
    <r>
      <rPr>
        <sz val="10"/>
        <rFont val="Calibri"/>
        <family val="1"/>
      </rPr>
      <t>AGUJA PARA ANESTESIA ESPINAL 25 G X 3 1/2 88 MM MARCACOMERCIAL</t>
    </r>
  </si>
  <si>
    <t>DM037</t>
  </si>
  <si>
    <r>
      <rPr>
        <sz val="10"/>
        <rFont val="Calibri"/>
        <family val="1"/>
      </rPr>
      <t>AGUJA PARA ANESTESIA ESPINAL 26G
X 90MM</t>
    </r>
  </si>
  <si>
    <t>RAFAEL ANTONIO SALAMANCA</t>
  </si>
  <si>
    <t>8470-2022</t>
  </si>
  <si>
    <t>DM038</t>
  </si>
  <si>
    <r>
      <rPr>
        <sz val="10"/>
        <rFont val="Calibri"/>
        <family val="1"/>
      </rPr>
      <t>AGUJA PARA ANESTESIA ESPINAL 27G
X 3 1/2</t>
    </r>
  </si>
  <si>
    <t>NO ROTA /  7 MESES</t>
  </si>
  <si>
    <r>
      <rPr>
        <sz val="10"/>
        <rFont val="Calibri"/>
        <family val="1"/>
      </rPr>
      <t>AGUJA PARA PEN 31G X 5 MM</t>
    </r>
  </si>
  <si>
    <r>
      <rPr>
        <sz val="10"/>
        <rFont val="Calibri"/>
        <family val="1"/>
      </rPr>
      <t>LIFESUMIMED SAS</t>
    </r>
  </si>
  <si>
    <t>DM1750</t>
  </si>
  <si>
    <r>
      <rPr>
        <sz val="10"/>
        <rFont val="Calibri"/>
        <family val="1"/>
      </rPr>
      <t>AGUJA PARA PEN 32G X 4 MM</t>
    </r>
  </si>
  <si>
    <t>DM084</t>
  </si>
  <si>
    <r>
      <rPr>
        <sz val="10"/>
        <rFont val="Calibri"/>
        <family val="1"/>
      </rPr>
      <t>ALCOHOL ANTISEPTICO 70- 75% X 750 ML</t>
    </r>
  </si>
  <si>
    <t>DM042</t>
  </si>
  <si>
    <r>
      <rPr>
        <sz val="10"/>
        <rFont val="Calibri"/>
        <family val="1"/>
      </rPr>
      <t>ALCOHOL GLICERINADO 65% X 240ML</t>
    </r>
  </si>
  <si>
    <r>
      <rPr>
        <sz val="10"/>
        <rFont val="Calibri"/>
        <family val="1"/>
      </rPr>
      <t>QUIRUMEDICAS LTDA</t>
    </r>
  </si>
  <si>
    <r>
      <rPr>
        <sz val="10"/>
        <rFont val="Calibri"/>
        <family val="1"/>
      </rPr>
      <t>ALCOHOL GLICERINADO 70% FRASCO VALVULA LARGA X 1000 ML (GEL
ANTIBACTERIAL)</t>
    </r>
  </si>
  <si>
    <r>
      <rPr>
        <sz val="10"/>
        <rFont val="Calibri"/>
        <family val="1"/>
      </rPr>
      <t>ALCOHOL GLICERINADO 70% FRASCO VALVULACORTA X 1000 ML (GEL
ANTIBACTERIAL)</t>
    </r>
  </si>
  <si>
    <t>DM094</t>
  </si>
  <si>
    <r>
      <rPr>
        <sz val="10"/>
        <rFont val="Calibri"/>
        <family val="1"/>
      </rPr>
      <t>ALGODON EN TORUNDA BOLSA X 500
GRS</t>
    </r>
  </si>
  <si>
    <t>8592-2022</t>
  </si>
  <si>
    <t>DM095</t>
  </si>
  <si>
    <r>
      <rPr>
        <sz val="10"/>
        <rFont val="Calibri"/>
        <family val="1"/>
      </rPr>
      <t>ALGODON TIPO HOSPITALARIO 450 –
500 G ROLLO</t>
    </r>
  </si>
  <si>
    <t>DM098</t>
  </si>
  <si>
    <r>
      <rPr>
        <sz val="10"/>
        <rFont val="Calibri"/>
        <family val="1"/>
      </rPr>
      <t>APLICADOR CON BASE DE MADERA Y
PUNTA DE ALGODON</t>
    </r>
  </si>
  <si>
    <t>6732-2022</t>
  </si>
  <si>
    <t>DM134</t>
  </si>
  <si>
    <r>
      <rPr>
        <sz val="10"/>
        <rFont val="Calibri"/>
        <family val="1"/>
      </rPr>
      <t>APOSITO ADHESIVO DE PELICULA
TRANSPARENTE 8.5X11.5CM</t>
    </r>
  </si>
  <si>
    <t>DM2176</t>
  </si>
  <si>
    <t>APOSITO ADHESIVO SUPER ABSORBENTE DE SILICONACON ESPUMA DE POLIURETANOCON
GRANOS ADSORBENTE DE 15X15</t>
  </si>
  <si>
    <r>
      <rPr>
        <sz val="10"/>
        <rFont val="Calibri"/>
        <family val="1"/>
      </rPr>
      <t>FRIDEN</t>
    </r>
  </si>
  <si>
    <t>SMITH &amp; NEPHEW</t>
  </si>
  <si>
    <t>8471-2022</t>
  </si>
  <si>
    <t>DM140</t>
  </si>
  <si>
    <r>
      <rPr>
        <sz val="10"/>
        <rFont val="Calibri"/>
        <family val="1"/>
      </rPr>
      <t>ASA DE SILICONA PARA REPARACION DE ESTRUCTURAS VASCULARES AZUL
3MM</t>
    </r>
  </si>
  <si>
    <r>
      <rPr>
        <sz val="10"/>
        <rFont val="Calibri"/>
        <family val="1"/>
      </rPr>
      <t>COMPANY MEDIQBOY OC S.A.S</t>
    </r>
  </si>
  <si>
    <t>DM141</t>
  </si>
  <si>
    <r>
      <rPr>
        <sz val="10"/>
        <rFont val="Calibri"/>
        <family val="1"/>
      </rPr>
      <t>ASA DE SILICONA PARA REPARACION DE ESTRUCTURAS VASCULARES ROJA
3MM</t>
    </r>
  </si>
  <si>
    <t>DM146</t>
  </si>
  <si>
    <r>
      <rPr>
        <sz val="10"/>
        <rFont val="Calibri"/>
        <family val="1"/>
      </rPr>
      <t>BAJALENGUAS EN MADERA</t>
    </r>
  </si>
  <si>
    <t>DM147</t>
  </si>
  <si>
    <r>
      <rPr>
        <sz val="10"/>
        <rFont val="Calibri"/>
        <family val="1"/>
      </rPr>
      <t>BALON PARA ANESTESIA DE 3,0 L</t>
    </r>
  </si>
  <si>
    <t>DM158</t>
  </si>
  <si>
    <r>
      <rPr>
        <sz val="10"/>
        <rFont val="Calibri"/>
        <family val="1"/>
      </rPr>
      <t>BARRERA BLANDA Y BOLSA DE
COLOSTOMIA 57 MM</t>
    </r>
  </si>
  <si>
    <t>MEDICOX LTDA</t>
  </si>
  <si>
    <t>7882-2021</t>
  </si>
  <si>
    <t>DM2346</t>
  </si>
  <si>
    <t>BARRERA CUTANEA NO IRRITANTE EN
FRASCO SPRAY</t>
  </si>
  <si>
    <t>DM1977</t>
  </si>
  <si>
    <r>
      <rPr>
        <sz val="10"/>
        <rFont val="Calibri"/>
        <family val="1"/>
      </rPr>
      <t>BARRERA CUTANEA NO IRRITANTE EN
TOALLA</t>
    </r>
  </si>
  <si>
    <r>
      <rPr>
        <sz val="10"/>
        <rFont val="Calibri"/>
        <family val="1"/>
      </rPr>
      <t>RAFAEL ANTONIO
SALAMANCA</t>
    </r>
  </si>
  <si>
    <t>ASEPSIS PRODUCTS DE COLOMBIA SAS</t>
  </si>
  <si>
    <t>8458-2022</t>
  </si>
  <si>
    <t>DM1940</t>
  </si>
  <si>
    <r>
      <rPr>
        <sz val="10"/>
        <rFont val="Calibri"/>
        <family val="1"/>
      </rPr>
      <t>BARRERA PARA COLOSTOMIA No 30 A
32</t>
    </r>
  </si>
  <si>
    <t>DM170</t>
  </si>
  <si>
    <r>
      <rPr>
        <sz val="10"/>
        <rFont val="Calibri"/>
        <family val="1"/>
      </rPr>
      <t>BOLSA CUTANEA PARA COLOSTOMIA
ADULTO DE 60 MM</t>
    </r>
  </si>
  <si>
    <t>DM168</t>
  </si>
  <si>
    <r>
      <rPr>
        <sz val="10"/>
        <rFont val="Calibri"/>
        <family val="1"/>
      </rPr>
      <t>BOLSA DE COLOSTOMIA 45 MM
ADULTO</t>
    </r>
  </si>
  <si>
    <t>DM169</t>
  </si>
  <si>
    <r>
      <rPr>
        <sz val="10"/>
        <rFont val="Calibri"/>
        <family val="1"/>
      </rPr>
      <t>BOLSA DE COLOSTOMIA 57 MM</t>
    </r>
  </si>
  <si>
    <t>DM171</t>
  </si>
  <si>
    <r>
      <rPr>
        <sz val="10"/>
        <rFont val="Calibri"/>
        <family val="1"/>
      </rPr>
      <t>BOLSA DE COLOSTOMIA 70 MM</t>
    </r>
  </si>
  <si>
    <t>BIOPLAST S.A.S</t>
  </si>
  <si>
    <t>8460-2022</t>
  </si>
  <si>
    <t>DM173</t>
  </si>
  <si>
    <r>
      <rPr>
        <sz val="10"/>
        <rFont val="Calibri"/>
        <family val="1"/>
      </rPr>
      <t>BOLSA DRENAJE URINARIO
PEDIATRICO X 500 ML</t>
    </r>
  </si>
  <si>
    <r>
      <rPr>
        <sz val="10"/>
        <rFont val="Calibri"/>
        <family val="1"/>
      </rPr>
      <t>BOLSA DRENAJE UROSTOMIA 45MM</t>
    </r>
  </si>
  <si>
    <t>DM179</t>
  </si>
  <si>
    <r>
      <rPr>
        <sz val="10"/>
        <rFont val="Calibri"/>
        <family val="1"/>
      </rPr>
      <t>BOLSA NUTRICION PARENTERAL X
1000 ML</t>
    </r>
  </si>
  <si>
    <t>8593-2022</t>
  </si>
  <si>
    <t>REP04473</t>
  </si>
  <si>
    <r>
      <rPr>
        <sz val="10"/>
        <rFont val="Calibri"/>
        <family val="1"/>
      </rPr>
      <t>BOLSA PARA CADAVER
ANTIFLUIDOCONCIERRE HERMETICO</t>
    </r>
  </si>
  <si>
    <t>LIFE SUMISTROS</t>
  </si>
  <si>
    <t>6743-2022</t>
  </si>
  <si>
    <t>DM177</t>
  </si>
  <si>
    <r>
      <rPr>
        <sz val="10"/>
        <rFont val="Calibri"/>
        <family val="1"/>
      </rPr>
      <t>BOLSA RECOLECTORA DE ORINA
PEDIATRICA 100 ML</t>
    </r>
  </si>
  <si>
    <t>DM1911</t>
  </si>
  <si>
    <t>BRAZALETE 1 VIA NEONATAL No1 DESECHABLES 100 % LIBRE DE LATEX
CON CONECTOR UNIVERSAL</t>
  </si>
  <si>
    <t>DM1891</t>
  </si>
  <si>
    <r>
      <rPr>
        <sz val="10"/>
        <rFont val="Calibri"/>
        <family val="1"/>
      </rPr>
      <t>BRAZALETE 1 VIA NEONATAL No3 DESECHABLES 100 % LIBRE DE LATEX
CON CONECTOR UNIVERSAL</t>
    </r>
  </si>
  <si>
    <t>TECNICA ELECTROMEDICA</t>
  </si>
  <si>
    <t>7466-2022</t>
  </si>
  <si>
    <t>DM1892</t>
  </si>
  <si>
    <r>
      <rPr>
        <sz val="10"/>
        <rFont val="Calibri"/>
        <family val="1"/>
      </rPr>
      <t>BRAZALETE 1 VIA NEONATAL No4 DESECHABLES 100 % LIBRE DE LATEX
CON CONECTOR UNIVERSAL</t>
    </r>
  </si>
  <si>
    <t>DM1914</t>
  </si>
  <si>
    <r>
      <rPr>
        <sz val="10"/>
        <rFont val="Calibri"/>
        <family val="1"/>
      </rPr>
      <t>BRAZALETE 1 VIA NEONATAL No5 DESECHABLES 100 % LIBRE DE LATEX
CON CONECTOR UNIVERSAL</t>
    </r>
  </si>
  <si>
    <t>DM195</t>
  </si>
  <si>
    <r>
      <rPr>
        <sz val="10"/>
        <rFont val="Calibri"/>
        <family val="1"/>
      </rPr>
      <t>BRAZALETE DE IDENTIFICACION
ADULTO</t>
    </r>
  </si>
  <si>
    <t>DM196</t>
  </si>
  <si>
    <r>
      <rPr>
        <sz val="10"/>
        <rFont val="Calibri"/>
        <family val="1"/>
      </rPr>
      <t>BRAZALETE DE IDENTIFICACION
PEDIATRICA</t>
    </r>
  </si>
  <si>
    <t>DM250</t>
  </si>
  <si>
    <r>
      <rPr>
        <sz val="10"/>
        <rFont val="Calibri"/>
        <family val="1"/>
      </rPr>
      <t>CANULA 4 PARA TRAQUEOSTOMIA
SIN BALON NO FENESTRADA</t>
    </r>
  </si>
  <si>
    <t>DM230</t>
  </si>
  <si>
    <r>
      <rPr>
        <sz val="10"/>
        <rFont val="Calibri"/>
        <family val="1"/>
      </rPr>
      <t>CANULA 5 PARA TRAQUEOSTOMIA CON BALON NO FENESTRADA</t>
    </r>
  </si>
  <si>
    <t>DISCOLMEDICA S.A.S</t>
  </si>
  <si>
    <t>8462-2022</t>
  </si>
  <si>
    <t>DM235</t>
  </si>
  <si>
    <r>
      <rPr>
        <sz val="10"/>
        <rFont val="Calibri"/>
        <family val="1"/>
      </rPr>
      <t>CANULA 6 PARA TRAQUEOSTOMIA CON BALON NO FENESTRADA</t>
    </r>
  </si>
  <si>
    <t>DM237</t>
  </si>
  <si>
    <r>
      <rPr>
        <sz val="10"/>
        <rFont val="Calibri"/>
        <family val="1"/>
      </rPr>
      <t>CANULA 6.5 PARA TRAQUEOSTOMIA CON BALON NO FENESTRADA</t>
    </r>
  </si>
  <si>
    <t>DM239</t>
  </si>
  <si>
    <r>
      <rPr>
        <sz val="10"/>
        <rFont val="Calibri"/>
        <family val="1"/>
      </rPr>
      <t>CANULA 7.5 PARA TRAQUEOSTOMIA CON BALON NO FENESTRADA</t>
    </r>
  </si>
  <si>
    <t>DM243</t>
  </si>
  <si>
    <r>
      <rPr>
        <sz val="10"/>
        <rFont val="Calibri"/>
        <family val="1"/>
      </rPr>
      <t>CANULA 8.0 PARA TRAQUEOSTOMIA CON BALON NO FENESTRADA</t>
    </r>
  </si>
  <si>
    <t>DM247</t>
  </si>
  <si>
    <r>
      <rPr>
        <sz val="10"/>
        <rFont val="Calibri"/>
        <family val="1"/>
      </rPr>
      <t>CANULA 8.5 PARA TRAQUEOSTOMIA CON BALON NO FENESTRADA</t>
    </r>
  </si>
  <si>
    <t>DM214</t>
  </si>
  <si>
    <r>
      <rPr>
        <sz val="10"/>
        <rFont val="Calibri"/>
        <family val="1"/>
      </rPr>
      <t>CANULA GUEDEL NO 000 NEONATAL</t>
    </r>
  </si>
  <si>
    <t>DM220</t>
  </si>
  <si>
    <r>
      <rPr>
        <sz val="10"/>
        <rFont val="Calibri"/>
        <family val="1"/>
      </rPr>
      <t>CANULA NASAL PARA OXIGENO
ADULTO</t>
    </r>
  </si>
  <si>
    <t>DM2107</t>
  </si>
  <si>
    <r>
      <rPr>
        <sz val="10"/>
        <rFont val="Calibri"/>
        <family val="1"/>
      </rPr>
      <t>CANULA NASAL PARA OXIGENO
ADULTO 3- 5 METROS</t>
    </r>
  </si>
  <si>
    <t>DM2108</t>
  </si>
  <si>
    <r>
      <rPr>
        <sz val="10"/>
        <rFont val="Calibri"/>
        <family val="1"/>
      </rPr>
      <t>CANULA NASAL PARA OXIGENO
ADULTO 7 METROS</t>
    </r>
  </si>
  <si>
    <t>DM296</t>
  </si>
  <si>
    <r>
      <rPr>
        <sz val="10"/>
        <rFont val="Calibri"/>
        <family val="1"/>
      </rPr>
      <t>CATETER INTRAVENOSO NO. 14 DE POLIURETANO CON DISPOSITIVO DE
SEGURIDAD</t>
    </r>
  </si>
  <si>
    <t>DM297</t>
  </si>
  <si>
    <r>
      <rPr>
        <sz val="10"/>
        <rFont val="Calibri"/>
        <family val="1"/>
      </rPr>
      <t>CATETER INTRAVENOSO NO. 16 DE POLIURETANO CON DISPOSITIVO DE
SEGURIDAD</t>
    </r>
  </si>
  <si>
    <t>DM298</t>
  </si>
  <si>
    <r>
      <rPr>
        <sz val="10"/>
        <rFont val="Calibri"/>
        <family val="1"/>
      </rPr>
      <t>CATETER INTRAVENOSO NO. 18 DE POLIURETANO CON DISPOSITIVO DE
SEGURIDAD</t>
    </r>
  </si>
  <si>
    <t>DM299</t>
  </si>
  <si>
    <r>
      <rPr>
        <sz val="10"/>
        <rFont val="Calibri"/>
        <family val="1"/>
      </rPr>
      <t>CATETER INTRAVENOSO NO. 20 DE POLIURETANO CON DISPOSITIVO DE
SEGURIDAD</t>
    </r>
  </si>
  <si>
    <t>DM300</t>
  </si>
  <si>
    <r>
      <rPr>
        <sz val="10"/>
        <rFont val="Calibri"/>
        <family val="1"/>
      </rPr>
      <t>CATETER INTRAVENOSO NO. 22 DE POLIURETANO CON DISPOSITIVO DE
SEGURIDAD</t>
    </r>
  </si>
  <si>
    <t>DM301</t>
  </si>
  <si>
    <r>
      <rPr>
        <sz val="10"/>
        <rFont val="Calibri"/>
        <family val="1"/>
      </rPr>
      <t>CATETER INTRAVENOSO NO. 24 DE POLIURETANO CON DISPOSITIVO DE
SEGURIDAD</t>
    </r>
  </si>
  <si>
    <t>DM1126</t>
  </si>
  <si>
    <r>
      <rPr>
        <sz val="10"/>
        <rFont val="Calibri"/>
        <family val="1"/>
      </rPr>
      <t>CATGUT CROMADO 3/0 AGUJA CURVA REDON 1/2 CIRCULO 24 -27
MM HEBRA DE 70-75CM G122T</t>
    </r>
  </si>
  <si>
    <r>
      <rPr>
        <sz val="10"/>
        <rFont val="Calibri"/>
        <family val="1"/>
      </rPr>
      <t>ARPA MEDICAL SAS</t>
    </r>
  </si>
  <si>
    <t>7885-2021</t>
  </si>
  <si>
    <t>DM1125</t>
  </si>
  <si>
    <r>
      <rPr>
        <sz val="10"/>
        <rFont val="Calibri"/>
        <family val="1"/>
      </rPr>
      <t>CATGUT CROMICO 2/0 CURVA REDONDA 1/2 CIRCULAR DE 37 HEBRA DE 70-90CM (SUTURA
ABSORBIBLE)</t>
    </r>
  </si>
  <si>
    <t>JOHNSON &amp; JOHNSON DE COLOMBIA S.A.</t>
  </si>
  <si>
    <t>6741-2022</t>
  </si>
  <si>
    <t>DM371</t>
  </si>
  <si>
    <r>
      <rPr>
        <sz val="10"/>
        <rFont val="Calibri"/>
        <family val="1"/>
      </rPr>
      <t>CINTA AUTOADHESIVA DE CONTROL QUIMICO PARA VAPOR LIBRE DE
PLOMO</t>
    </r>
  </si>
  <si>
    <t xml:space="preserve"> M&amp;M EQUIPOS MEDICOS SAS</t>
  </si>
  <si>
    <t>8467-2022</t>
  </si>
  <si>
    <t>DM398</t>
  </si>
  <si>
    <r>
      <rPr>
        <sz val="10"/>
        <rFont val="Calibri"/>
        <family val="1"/>
      </rPr>
      <t>CLAMP UMBILICAL</t>
    </r>
  </si>
  <si>
    <r>
      <rPr>
        <sz val="10"/>
        <rFont val="Calibri"/>
        <family val="1"/>
      </rPr>
      <t>COTONOIDE 12 X 12 MM, MAS O MENOS 5MM DE CONTORNO (ESPONJA QUIRURGICA) X 10
UNIDADES</t>
    </r>
  </si>
  <si>
    <r>
      <rPr>
        <sz val="10"/>
        <rFont val="Calibri"/>
        <family val="1"/>
      </rPr>
      <t>SHERLEG LABORATORIES S.A.S</t>
    </r>
  </si>
  <si>
    <r>
      <rPr>
        <sz val="10"/>
        <rFont val="Calibri"/>
        <family val="1"/>
      </rPr>
      <t>COTONOIDE 13 X 25 MM, MAS O MENOS 5MM DE CONTORNO (ESPONJA QUIRURGICA) X 10
UNIDADES</t>
    </r>
  </si>
  <si>
    <r>
      <rPr>
        <sz val="10"/>
        <rFont val="Calibri"/>
        <family val="1"/>
      </rPr>
      <t>COTONOIDE 13 X 38 MM, MAS O MENOS 5MM DE CONTORNO (ESPONJA QUIRURGICA) X 10
UNIDADES</t>
    </r>
  </si>
  <si>
    <r>
      <rPr>
        <sz val="10"/>
        <rFont val="Calibri"/>
        <family val="1"/>
      </rPr>
      <t>COTONOIDE 25 X 76 MM, MAS O MENOS 5MM DE CONTORNO (ESPONJA QUIRURGICA) X 10
UNIDADES</t>
    </r>
  </si>
  <si>
    <t>DM2417</t>
  </si>
  <si>
    <r>
      <rPr>
        <sz val="10"/>
        <rFont val="Calibri"/>
        <family val="1"/>
      </rPr>
      <t>CUELLO ORTOPEDICO DE THOMAS
TALLA L</t>
    </r>
  </si>
  <si>
    <t>DM403</t>
  </si>
  <si>
    <r>
      <rPr>
        <sz val="10"/>
        <rFont val="Calibri"/>
        <family val="1"/>
      </rPr>
      <t>CUELLO ORTOPEDICO RIGIDO DE
FILADELFIA TALLA L</t>
    </r>
  </si>
  <si>
    <t>COMPANY MEDIQBOY</t>
  </si>
  <si>
    <t>6737-2022</t>
  </si>
  <si>
    <t>DM404</t>
  </si>
  <si>
    <r>
      <rPr>
        <sz val="10"/>
        <rFont val="Calibri"/>
        <family val="1"/>
      </rPr>
      <t>CUELLO ORTOPEDICO RIGIDO DE
FILADELFIA TALLA M</t>
    </r>
  </si>
  <si>
    <t>DM405</t>
  </si>
  <si>
    <r>
      <rPr>
        <sz val="10"/>
        <rFont val="Calibri"/>
        <family val="1"/>
      </rPr>
      <t>CUELLO ORTOPEDICO RIGIDO DE
FILADELFIA TALLA S</t>
    </r>
  </si>
  <si>
    <t>DM422</t>
  </si>
  <si>
    <r>
      <rPr>
        <sz val="10"/>
        <rFont val="Calibri"/>
        <family val="1"/>
      </rPr>
      <t>CURAS POST PUNCION REDONDA DE
2.2.CM X 2.2CM</t>
    </r>
  </si>
  <si>
    <t>DM2030</t>
  </si>
  <si>
    <r>
      <rPr>
        <sz val="10"/>
        <rFont val="Calibri"/>
        <family val="1"/>
      </rPr>
      <t>DELANTAL PLASTICO PARA CIRUGIA
DESECHABLE</t>
    </r>
  </si>
  <si>
    <t>DM1767</t>
  </si>
  <si>
    <t>DESINFECTANTE: FORMALDEHIDO 0.04% GLUTALRALDEHIDO 0.1%
CETRIMIDA 0.06%.X 1000CC</t>
  </si>
  <si>
    <t>DM2420</t>
  </si>
  <si>
    <r>
      <rPr>
        <sz val="10"/>
        <rFont val="Calibri"/>
        <family val="1"/>
      </rPr>
      <t>DETERGENTE LIQUIDO NEUTRO CONCENTRADO BIODEGRADABLE PARA SUPERFICIES Y ELEMENTOS DE
USO HOSPITALARIO. X 500 ML</t>
    </r>
  </si>
  <si>
    <r>
      <rPr>
        <sz val="10"/>
        <rFont val="Calibri"/>
        <family val="1"/>
      </rPr>
      <t>SUMINISTROS HOSPITALARIOS SAS</t>
    </r>
  </si>
  <si>
    <t>DM1762</t>
  </si>
  <si>
    <r>
      <rPr>
        <sz val="10"/>
        <rFont val="Calibri"/>
        <family val="1"/>
      </rPr>
      <t>DETERGENTE PENTAENZIMATICO X
1.000 ML</t>
    </r>
  </si>
  <si>
    <t>DM428</t>
  </si>
  <si>
    <r>
      <rPr>
        <sz val="10"/>
        <rFont val="Calibri"/>
        <family val="1"/>
      </rPr>
      <t>DISPOSITIVO INTRAUTERINO T DE
COBRE</t>
    </r>
  </si>
  <si>
    <t>DM430</t>
  </si>
  <si>
    <r>
      <rPr>
        <sz val="10"/>
        <rFont val="Calibri"/>
        <family val="1"/>
      </rPr>
      <t>DREN DE PENROSE DE LATEX 1
PULAGADA X 30CM ESTERIL</t>
    </r>
  </si>
  <si>
    <r>
      <rPr>
        <sz val="10"/>
        <rFont val="Calibri"/>
        <family val="1"/>
      </rPr>
      <t>POLIMEDIC´S FARMACÉUTICA
S.A.S</t>
    </r>
  </si>
  <si>
    <t>DM431</t>
  </si>
  <si>
    <r>
      <rPr>
        <sz val="10"/>
        <rFont val="Calibri"/>
        <family val="1"/>
      </rPr>
      <t>DREN DE PENROSE DE LATEX 1/2
PULGADA X 30CM ESTERIL</t>
    </r>
  </si>
  <si>
    <t>DM432</t>
  </si>
  <si>
    <r>
      <rPr>
        <sz val="10"/>
        <rFont val="Calibri"/>
        <family val="1"/>
      </rPr>
      <t>DREN DE PENROSE DE LATEX 1/4
PULGADA X 30CM ESTERIL</t>
    </r>
  </si>
  <si>
    <t>DM433</t>
  </si>
  <si>
    <r>
      <rPr>
        <sz val="10"/>
        <rFont val="Calibri"/>
        <family val="1"/>
      </rPr>
      <t>DREN DE PENROSE DE LATEX 3/4
PULGADA X 30CM ESTERIL</t>
    </r>
  </si>
  <si>
    <t>DM435</t>
  </si>
  <si>
    <r>
      <rPr>
        <sz val="10"/>
        <rFont val="Calibri"/>
        <family val="1"/>
      </rPr>
      <t>ELECTRODO PEDIATRICO</t>
    </r>
  </si>
  <si>
    <t>LIFE SUMINISTROS MEDICOS SAS</t>
  </si>
  <si>
    <t>8466-2022</t>
  </si>
  <si>
    <t>DM1743</t>
  </si>
  <si>
    <r>
      <rPr>
        <sz val="10"/>
        <rFont val="Calibri"/>
        <family val="1"/>
      </rPr>
      <t>EMPAQUE PARA ESTERILIZACION GRADO MEDICO ENTRE 60 Y 70GR/M2 DE 100MM X 5MM X 100M
(FUELLE)</t>
    </r>
  </si>
  <si>
    <t>DM445</t>
  </si>
  <si>
    <r>
      <rPr>
        <sz val="10"/>
        <rFont val="Calibri"/>
        <family val="1"/>
      </rPr>
      <t>ENDOGRAPADORA  45MM ART S/R</t>
    </r>
  </si>
  <si>
    <t>DM1913</t>
  </si>
  <si>
    <r>
      <rPr>
        <sz val="10"/>
        <rFont val="Calibri"/>
        <family val="1"/>
      </rPr>
      <t>ENVOLVEDERA 120 X 120 CAJA X 100
METROS REF N0120120</t>
    </r>
  </si>
  <si>
    <t>DM448</t>
  </si>
  <si>
    <r>
      <rPr>
        <sz val="10"/>
        <rFont val="Calibri"/>
        <family val="1"/>
      </rPr>
      <t>ENVOLVEDERA DE TELA NO TEJIDA,CON FIBRAS SINTETICAS DE POLIPROPILENO TRESCAPAS 48 A 60
GR 100CM X 100CM</t>
    </r>
  </si>
  <si>
    <r>
      <rPr>
        <sz val="10"/>
        <rFont val="Calibri"/>
        <family val="1"/>
      </rPr>
      <t>M&amp;M EQUIPOS MEDICOS SAS</t>
    </r>
  </si>
  <si>
    <t>DM1742</t>
  </si>
  <si>
    <r>
      <rPr>
        <sz val="10"/>
        <rFont val="Calibri"/>
        <family val="1"/>
      </rPr>
      <t>ENVOLVEDERA DE TELA NO TEJIDA,CON FIBRAS SINTETICAS DE POLIPROPILENO TRESCAPAS 48 A 60
GR 50CM X50CM</t>
    </r>
  </si>
  <si>
    <t>LABORATORIOS GOTHAPLAST</t>
  </si>
  <si>
    <t>8465-2022</t>
  </si>
  <si>
    <t>DM449</t>
  </si>
  <si>
    <r>
      <rPr>
        <sz val="10"/>
        <rFont val="Calibri"/>
        <family val="1"/>
      </rPr>
      <t>ENVOLVEDERA DE TELA NO TEJIDAS FIBRAS SINTETICAS DE POLIPROPILENO 48 A 60 GR 75CM X
75CM</t>
    </r>
  </si>
  <si>
    <t>DM2736</t>
  </si>
  <si>
    <r>
      <rPr>
        <sz val="10"/>
        <rFont val="Calibri"/>
        <family val="1"/>
      </rPr>
      <t>EQUIPO BOMBA INFUSION
FOTOPROTECTOR</t>
    </r>
  </si>
  <si>
    <t>DM460</t>
  </si>
  <si>
    <r>
      <rPr>
        <sz val="10"/>
        <rFont val="Calibri"/>
        <family val="1"/>
      </rPr>
      <t>EQUIPO BOMBA PARA SOLUCIONES DE ADMON INTRAVENOSA Y
MEDICAMENTOS NO FOTOSENSIBLES</t>
    </r>
  </si>
  <si>
    <t>DM459</t>
  </si>
  <si>
    <r>
      <rPr>
        <sz val="10"/>
        <rFont val="Calibri"/>
        <family val="1"/>
      </rPr>
      <t>EQUIPO BOMBA PARA SOLUCIONES DE ADMON IV. Y MEDICAMENTOS
FOTOSENSIBLES Y N. PARENTERAL</t>
    </r>
  </si>
  <si>
    <t>DM454</t>
  </si>
  <si>
    <r>
      <rPr>
        <sz val="10"/>
        <rFont val="Calibri"/>
        <family val="1"/>
      </rPr>
      <t>EQUIPO DE MACROGOTEO SIN AGUJA PARA ADMINISTRACION DE LIQUIDOS
IV</t>
    </r>
  </si>
  <si>
    <t>DM467</t>
  </si>
  <si>
    <r>
      <rPr>
        <sz val="10"/>
        <rFont val="Calibri"/>
        <family val="1"/>
      </rPr>
      <t>EQUIPO EN Y TUR PARA IRRIGACION</t>
    </r>
  </si>
  <si>
    <t>DM452</t>
  </si>
  <si>
    <r>
      <rPr>
        <sz val="10"/>
        <rFont val="Calibri"/>
        <family val="1"/>
      </rPr>
      <t>EQUIPO PARA TRANSFUSION O
ADMINISTRACION DE SANGRE</t>
    </r>
  </si>
  <si>
    <t>DM412</t>
  </si>
  <si>
    <r>
      <rPr>
        <sz val="10"/>
        <rFont val="Calibri"/>
        <family val="1"/>
      </rPr>
      <t>ESPECULO DESECHABLE PARA
OTOSCOPIO ADULTO</t>
    </r>
  </si>
  <si>
    <t>DM476</t>
  </si>
  <si>
    <r>
      <rPr>
        <sz val="10"/>
        <rFont val="Calibri"/>
        <family val="1"/>
      </rPr>
      <t>ESPECULO VAGINAL DESECHABLE
TALLAS M</t>
    </r>
  </si>
  <si>
    <t>DM477</t>
  </si>
  <si>
    <r>
      <rPr>
        <sz val="10"/>
        <rFont val="Calibri"/>
        <family val="1"/>
      </rPr>
      <t>ESPECULO VAGINAL DESECHABLE
TALLAS S</t>
    </r>
  </si>
  <si>
    <t>DM1088</t>
  </si>
  <si>
    <r>
      <rPr>
        <sz val="10"/>
        <rFont val="Calibri"/>
        <family val="1"/>
      </rPr>
      <t>ESTOQUINETA ESTERIL TIPO MEDIA
DE 6 X 110CM</t>
    </r>
  </si>
  <si>
    <t>TWITY S.A.S</t>
  </si>
  <si>
    <t>6751-2022</t>
  </si>
  <si>
    <t>DM482</t>
  </si>
  <si>
    <r>
      <rPr>
        <sz val="10"/>
        <rFont val="Calibri"/>
        <family val="1"/>
      </rPr>
      <t>EXTENSION ANESTESIA PEDIATRICA</t>
    </r>
  </si>
  <si>
    <t>DM481</t>
  </si>
  <si>
    <r>
      <rPr>
        <sz val="10"/>
        <rFont val="Calibri"/>
        <family val="1"/>
      </rPr>
      <t>EXTENSION DE ANESTESIA ADULTO</t>
    </r>
  </si>
  <si>
    <t>DM491</t>
  </si>
  <si>
    <r>
      <rPr>
        <sz val="10"/>
        <rFont val="Calibri"/>
        <family val="1"/>
      </rPr>
      <t>FIJADOR PARA CITOLOGIA FRASCO X
160ML</t>
    </r>
  </si>
  <si>
    <t>DM494</t>
  </si>
  <si>
    <r>
      <rPr>
        <sz val="10"/>
        <rFont val="Calibri"/>
        <family val="1"/>
      </rPr>
      <t>FILTRO BACTERIANO VIRICO ADULTO PARA VENTILADOR MECANICO</t>
    </r>
  </si>
  <si>
    <t>DM500</t>
  </si>
  <si>
    <r>
      <rPr>
        <sz val="10"/>
        <rFont val="Calibri"/>
        <family val="1"/>
      </rPr>
      <t>FILTRO INTERCAMBIADOR NARIZ
CAMELLO ADULTO</t>
    </r>
  </si>
  <si>
    <t>6745-2022</t>
  </si>
  <si>
    <t>DM502</t>
  </si>
  <si>
    <r>
      <rPr>
        <sz val="10"/>
        <rFont val="Calibri"/>
        <family val="1"/>
      </rPr>
      <t>FILTRO INTERCAMBIADOR NARIZ
CAMELLO PEDIATRICO</t>
    </r>
  </si>
  <si>
    <t xml:space="preserve"> MEDICOX LTDA</t>
  </si>
  <si>
    <t>8468-2022</t>
  </si>
  <si>
    <t>DM506</t>
  </si>
  <si>
    <r>
      <rPr>
        <sz val="10"/>
        <rFont val="Calibri"/>
        <family val="1"/>
      </rPr>
      <t>FRASCO PARA RECOLECCION
MUESTRA DE ORINA</t>
    </r>
  </si>
  <si>
    <t>DM1277</t>
  </si>
  <si>
    <r>
      <rPr>
        <sz val="10"/>
        <rFont val="Calibri"/>
        <family val="1"/>
      </rPr>
      <t>FUNDA PROTECTORA DE CABLES
VIDEO</t>
    </r>
  </si>
  <si>
    <r>
      <rPr>
        <sz val="10"/>
        <rFont val="Calibri"/>
        <family val="1"/>
      </rPr>
      <t>UCIPHARMA S.A</t>
    </r>
  </si>
  <si>
    <t>DM1920</t>
  </si>
  <si>
    <r>
      <rPr>
        <sz val="10"/>
        <rFont val="Calibri"/>
        <family val="1"/>
      </rPr>
      <t>GASA 8 PLIEGUES TEJIDA 7.5 X 7.5CM
X 3 UNIDADES ESTERILES</t>
    </r>
  </si>
  <si>
    <t>DM1921</t>
  </si>
  <si>
    <r>
      <rPr>
        <sz val="10"/>
        <rFont val="Calibri"/>
        <family val="1"/>
      </rPr>
      <t>GASA 8 PLIEGUES TEJIDA 7.5 X 7.5CM
X 5 UNIDADES ESTERILES</t>
    </r>
  </si>
  <si>
    <t>DM2673</t>
  </si>
  <si>
    <r>
      <rPr>
        <sz val="10"/>
        <rFont val="Calibri"/>
        <family val="1"/>
      </rPr>
      <t>GEL HIDRATANTE CON AGINATO DECALCIO Y ACIDO BORICO PARA
HERIDAS DERMICAS TUBO 85 GR</t>
    </r>
  </si>
  <si>
    <t>DM515</t>
  </si>
  <si>
    <r>
      <rPr>
        <sz val="10"/>
        <rFont val="Calibri"/>
        <family val="1"/>
      </rPr>
      <t>GEL PARA ULTRASONIDO FRASCO X
240 ML</t>
    </r>
  </si>
  <si>
    <t>DM1854</t>
  </si>
  <si>
    <t>GRAPADORA CIRCULAR CURV CORT
33MMCDH33A</t>
  </si>
  <si>
    <t>DM2165</t>
  </si>
  <si>
    <r>
      <rPr>
        <sz val="10"/>
        <rFont val="Calibri"/>
        <family val="1"/>
      </rPr>
      <t>GRAPADORA LINEAL CORT 75MM
NTLC75</t>
    </r>
  </si>
  <si>
    <r>
      <rPr>
        <sz val="10"/>
        <rFont val="Calibri"/>
        <family val="1"/>
      </rPr>
      <t>JOHNSON Y JOHNSON DE
COLOMBIA S.A</t>
    </r>
  </si>
  <si>
    <t>DM533</t>
  </si>
  <si>
    <r>
      <rPr>
        <sz val="10"/>
        <rFont val="Calibri"/>
        <family val="1"/>
      </rPr>
      <t>GUANTE EXAMEN NO ESTERIL TALLA L</t>
    </r>
  </si>
  <si>
    <t>DM1611</t>
  </si>
  <si>
    <r>
      <rPr>
        <sz val="10"/>
        <rFont val="Calibri"/>
        <family val="1"/>
      </rPr>
      <t>GUANTE NITRILO TALLA L CAJA</t>
    </r>
  </si>
  <si>
    <t>DM1610</t>
  </si>
  <si>
    <r>
      <rPr>
        <sz val="10"/>
        <rFont val="Calibri"/>
        <family val="1"/>
      </rPr>
      <t>GUANTE NITRILO TALLA M CAJA</t>
    </r>
  </si>
  <si>
    <t>DM1609</t>
  </si>
  <si>
    <r>
      <rPr>
        <sz val="10"/>
        <rFont val="Calibri"/>
        <family val="1"/>
      </rPr>
      <t>GUANTE NITRILO TALLA S CAJA</t>
    </r>
  </si>
  <si>
    <t>DM1824</t>
  </si>
  <si>
    <r>
      <rPr>
        <sz val="10"/>
        <rFont val="Calibri"/>
        <family val="1"/>
      </rPr>
      <t>GUANTE QUIRURGICO DOBLE /Y PROTECCION VIRAL (ESTERIL) TALLA 8</t>
    </r>
  </si>
  <si>
    <t xml:space="preserve"> ALFA TRADING SAS</t>
  </si>
  <si>
    <t>DM1822</t>
  </si>
  <si>
    <r>
      <rPr>
        <sz val="10"/>
        <rFont val="Calibri"/>
        <family val="1"/>
      </rPr>
      <t>GUANTE QUIRURGICO DOBLE /Y PROTECCION VIRAL(ESTERIL)TALLA 7</t>
    </r>
  </si>
  <si>
    <t>DM1823</t>
  </si>
  <si>
    <r>
      <rPr>
        <sz val="10"/>
        <rFont val="Calibri"/>
        <family val="1"/>
      </rPr>
      <t>GUANTE QUIRURGICO DOBLE /Y PROTECION VIRAL (ESTERIL)TALLA 7.5</t>
    </r>
  </si>
  <si>
    <t>DM1821</t>
  </si>
  <si>
    <r>
      <rPr>
        <sz val="10"/>
        <rFont val="Calibri"/>
        <family val="1"/>
      </rPr>
      <t>GUANTE QUIRURGICO DOBLE/Y PROTECCION VIRAL (ESTERIL)TALLA
6.5</t>
    </r>
  </si>
  <si>
    <t>DM525</t>
  </si>
  <si>
    <r>
      <rPr>
        <sz val="10"/>
        <rFont val="Calibri"/>
        <family val="1"/>
      </rPr>
      <t>GUANTE QUIRURGICO ESTERIL 6.5
PAR</t>
    </r>
  </si>
  <si>
    <t>DM539</t>
  </si>
  <si>
    <r>
      <rPr>
        <sz val="10"/>
        <rFont val="Calibri"/>
        <family val="1"/>
      </rPr>
      <t>GUANTE QUIRURGICO ESTERIL SIN
TALCO 7.5 PAR</t>
    </r>
  </si>
  <si>
    <t>DM2152</t>
  </si>
  <si>
    <r>
      <rPr>
        <sz val="10"/>
        <rFont val="Calibri"/>
        <family val="1"/>
      </rPr>
      <t>GUANTES DE VINILO TALLA L CAJA</t>
    </r>
  </si>
  <si>
    <t>DM1956</t>
  </si>
  <si>
    <r>
      <rPr>
        <sz val="10"/>
        <rFont val="Calibri"/>
        <family val="1"/>
      </rPr>
      <t>GUANTES DE VINILO TALLA M CAJA</t>
    </r>
  </si>
  <si>
    <t>DM2024</t>
  </si>
  <si>
    <r>
      <rPr>
        <sz val="10"/>
        <rFont val="Calibri"/>
        <family val="1"/>
      </rPr>
      <t>GUANTES DE VINILO TALLA S CAJA</t>
    </r>
  </si>
  <si>
    <t>DM534</t>
  </si>
  <si>
    <r>
      <rPr>
        <sz val="10"/>
        <rFont val="Calibri"/>
        <family val="1"/>
      </rPr>
      <t>GUANTES PARA EXAMEN NO ESTERIL
TALLA M PAR</t>
    </r>
  </si>
  <si>
    <t>DM535</t>
  </si>
  <si>
    <r>
      <rPr>
        <sz val="10"/>
        <rFont val="Calibri"/>
        <family val="1"/>
      </rPr>
      <t>GUANTES PARA EXAMEN NO ESTERIL
TALLA S PAR</t>
    </r>
  </si>
  <si>
    <t>DM2193</t>
  </si>
  <si>
    <r>
      <rPr>
        <sz val="10"/>
        <rFont val="Calibri"/>
        <family val="1"/>
      </rPr>
      <t>HEMOSTATICO ABSORBIBLE DE CELULOSA OXIDADA REGENERADA Y NO REGENERADA TIPO MALLA
SUELTA 5 X 7.5CM</t>
    </r>
  </si>
  <si>
    <r>
      <rPr>
        <sz val="10"/>
        <rFont val="Calibri"/>
        <family val="1"/>
      </rPr>
      <t>COMPAÑIA DE REPRESENTACIONES MEDICAS CTP MEDICA S.A</t>
    </r>
  </si>
  <si>
    <t>DM1772</t>
  </si>
  <si>
    <r>
      <rPr>
        <sz val="10"/>
        <rFont val="Calibri"/>
        <family val="1"/>
      </rPr>
      <t>HEMOSTATICO FIBRILAR ABSORBIBLE DE CELULOSA OXIDADA REGENERADA
Y NO REGENERADA 5 X 10CM</t>
    </r>
  </si>
  <si>
    <t>DM2154</t>
  </si>
  <si>
    <r>
      <rPr>
        <sz val="10"/>
        <rFont val="Calibri"/>
        <family val="1"/>
      </rPr>
      <t>HIDROGEL ESTERIL TUBO X 25 A 30
GR</t>
    </r>
  </si>
  <si>
    <t>DM553</t>
  </si>
  <si>
    <r>
      <rPr>
        <sz val="10"/>
        <rFont val="Calibri"/>
        <family val="1"/>
      </rPr>
      <t>HOJA DE BISTURI N. 11</t>
    </r>
  </si>
  <si>
    <t>DM554</t>
  </si>
  <si>
    <r>
      <rPr>
        <sz val="10"/>
        <rFont val="Calibri"/>
        <family val="1"/>
      </rPr>
      <t>HOJA DE BISTURI N. 12</t>
    </r>
  </si>
  <si>
    <t>DM555</t>
  </si>
  <si>
    <r>
      <rPr>
        <sz val="10"/>
        <rFont val="Calibri"/>
        <family val="1"/>
      </rPr>
      <t>HOJA DE BISTURI N. 15</t>
    </r>
  </si>
  <si>
    <t>DM556</t>
  </si>
  <si>
    <r>
      <rPr>
        <sz val="10"/>
        <rFont val="Calibri"/>
        <family val="1"/>
      </rPr>
      <t>HOJA DE BISTURI N. 20</t>
    </r>
  </si>
  <si>
    <t>DM557</t>
  </si>
  <si>
    <r>
      <rPr>
        <sz val="10"/>
        <rFont val="Calibri"/>
        <family val="1"/>
      </rPr>
      <t>HOJA DE BISTURI N. 21</t>
    </r>
  </si>
  <si>
    <t>DM561</t>
  </si>
  <si>
    <r>
      <rPr>
        <sz val="10"/>
        <rFont val="Calibri"/>
        <family val="1"/>
      </rPr>
      <t>HUMIDIFICADOR PLASTICO PARA
OXIGENO</t>
    </r>
  </si>
  <si>
    <t>DM563</t>
  </si>
  <si>
    <r>
      <rPr>
        <sz val="10"/>
        <rFont val="Calibri"/>
        <family val="1"/>
      </rPr>
      <t>INCENTIVO RESPIRATORIO</t>
    </r>
  </si>
  <si>
    <t>DM1973</t>
  </si>
  <si>
    <t>INDICADOR BIOLOGICO LECTURA RAPIDA 24 MINUTOS REF:1492V
(ATTEST-490)3M</t>
  </si>
  <si>
    <t>DM566</t>
  </si>
  <si>
    <r>
      <rPr>
        <sz val="10"/>
        <rFont val="Calibri"/>
        <family val="1"/>
      </rPr>
      <t>INDICADOR BIOLOGICO PARA VAPOR LECTURA RAPIDA A 1 HORA POR UNIDAD</t>
    </r>
  </si>
  <si>
    <r>
      <rPr>
        <sz val="10"/>
        <rFont val="Calibri"/>
        <family val="1"/>
      </rPr>
      <t>RAFAEL ANTONIO SALAMANCA</t>
    </r>
  </si>
  <si>
    <t>DM143</t>
  </si>
  <si>
    <r>
      <rPr>
        <sz val="10"/>
        <rFont val="Calibri"/>
        <family val="1"/>
      </rPr>
      <t>INDICADOR CONTROL BIOLOGICO DE VAPOR AMPOLLA LECTURA RAPIDA
PARA AUTOCLAVE GRAVITACIONAL</t>
    </r>
  </si>
  <si>
    <t>DM582</t>
  </si>
  <si>
    <r>
      <rPr>
        <sz val="10"/>
        <rFont val="Calibri"/>
        <family val="1"/>
      </rPr>
      <t>INHALOCAMARA ADULTO</t>
    </r>
  </si>
  <si>
    <t>DM584</t>
  </si>
  <si>
    <r>
      <rPr>
        <sz val="10"/>
        <rFont val="Calibri"/>
        <family val="1"/>
      </rPr>
      <t>INHALOCAMARA NEONATAL</t>
    </r>
  </si>
  <si>
    <t>DM585</t>
  </si>
  <si>
    <r>
      <rPr>
        <sz val="10"/>
        <rFont val="Calibri"/>
        <family val="1"/>
      </rPr>
      <t>INHALOCAMARA PEDIATRICA</t>
    </r>
  </si>
  <si>
    <t>DM2692</t>
  </si>
  <si>
    <r>
      <rPr>
        <sz val="10"/>
        <rFont val="Calibri"/>
        <family val="1"/>
      </rPr>
      <t>INMOVILIZADOR DE HOMBRO
PEDIATRICO</t>
    </r>
  </si>
  <si>
    <t>DM1522</t>
  </si>
  <si>
    <r>
      <rPr>
        <sz val="10"/>
        <rFont val="Calibri"/>
        <family val="1"/>
      </rPr>
      <t>INSPIROMETRO DE INCENTIVO</t>
    </r>
  </si>
  <si>
    <t>MED940</t>
  </si>
  <si>
    <r>
      <rPr>
        <sz val="10"/>
        <rFont val="Calibri"/>
        <family val="1"/>
      </rPr>
      <t>JERINGA PRELLENADA CON
SOLUCION SALINA NORMAL 10ML</t>
    </r>
  </si>
  <si>
    <t>DM157</t>
  </si>
  <si>
    <r>
      <rPr>
        <sz val="10"/>
        <rFont val="Calibri"/>
        <family val="1"/>
      </rPr>
      <t>KIT BARRERA BLANDA Y BOLSA PARA
COLOSTOMIA X 38 MM</t>
    </r>
  </si>
  <si>
    <t>DM2565</t>
  </si>
  <si>
    <r>
      <rPr>
        <sz val="10"/>
        <rFont val="Calibri"/>
        <family val="1"/>
      </rPr>
      <t>KIT CITOLOGIA (ESPECULO VAGINAL CEPILLO LAMINILLA ESMERILADA ESPATULA CAJILLA DE TRANSPORTE)
TALLA S</t>
    </r>
  </si>
  <si>
    <t>DM1394</t>
  </si>
  <si>
    <r>
      <rPr>
        <sz val="10"/>
        <rFont val="Calibri"/>
        <family val="1"/>
      </rPr>
      <t>KIT CPAP NASAL DESECHABLE TALLA L O MEDIDA DE PERIMETRO CEFALICO 29-36 (INCLUYE SISTEMA INTERFASE VENTILACION NO INVASIVA NEONATAL CPAP, GORRO, MASCARA
NEONATAL NO INVASIVA, PRONG)</t>
    </r>
  </si>
  <si>
    <t>DM645</t>
  </si>
  <si>
    <r>
      <rPr>
        <sz val="10"/>
        <rFont val="Calibri"/>
        <family val="1"/>
      </rPr>
      <t>KIT CPAP NASAL DESECHABLE TALLA M O MEDIDA DE PERIMETRO CEFALICO 25-29 (INCLUYE SISTEMA INTERFASE VENTILACION NO INVASIVA NEONATAL CPAP, GORRO, MASCARA NEONATAL NO INVASIVA,
PRONG)</t>
    </r>
  </si>
  <si>
    <t>DM646</t>
  </si>
  <si>
    <r>
      <rPr>
        <sz val="10"/>
        <rFont val="Calibri"/>
        <family val="1"/>
      </rPr>
      <t>KIT CPAP NASAL DESECHABLE TALLA S O MEDIDA DE PERIMETRO CEFALICO 22- 25 (INCLUYE SISTEMA INTERFASE VENTILACION NO INVASIVA NEONATAL CPAP, GORRO, MASCARA
NEONATAL NO INVASIVA, PRONG)</t>
    </r>
  </si>
  <si>
    <t>DM1960</t>
  </si>
  <si>
    <r>
      <rPr>
        <sz val="10"/>
        <rFont val="Calibri"/>
        <family val="1"/>
      </rPr>
      <t>KIT CPAP NASAL DESECHABLE TALLA XS O MEDIDA DE PERIMETRO CEFALICO 10-22CMS (INCLUYE SISTEMA INTERFASE VENTILACION NO INVASIVA NEONATAL CPAP, GORRO, MASCARA NEONATAL NO INVASIVA,
PRONG)</t>
    </r>
  </si>
  <si>
    <t>DM627</t>
  </si>
  <si>
    <r>
      <rPr>
        <sz val="10"/>
        <rFont val="Calibri"/>
        <family val="1"/>
      </rPr>
      <t>KIT DE CITOLOGIA (ESPECULO LAMINA ORILLO ESMERILADOCITOCEPILLO Y
ESPATULA TALLA M)</t>
    </r>
  </si>
  <si>
    <t>DM639</t>
  </si>
  <si>
    <r>
      <rPr>
        <sz val="10"/>
        <rFont val="Calibri"/>
        <family val="1"/>
      </rPr>
      <t>KIT MASCARA FACIAL NO INVASIVA
TALLA LARGO</t>
    </r>
  </si>
  <si>
    <t>LM INSTRUMENTS</t>
  </si>
  <si>
    <t>8158-2021</t>
  </si>
  <si>
    <t>DM1243</t>
  </si>
  <si>
    <r>
      <rPr>
        <sz val="10"/>
        <rFont val="Calibri"/>
        <family val="1"/>
      </rPr>
      <t>KIT MASCARA FACIAL NO INVASIVA
TALLA MEDIO</t>
    </r>
  </si>
  <si>
    <t>DM2310</t>
  </si>
  <si>
    <r>
      <rPr>
        <sz val="10"/>
        <rFont val="Calibri"/>
        <family val="1"/>
      </rPr>
      <t>KIT PARA LAPAROSCOPIA (UN TROCAR DE 5MM +DOS TROCAR DE
10 -12MM)</t>
    </r>
  </si>
  <si>
    <t>DM629</t>
  </si>
  <si>
    <r>
      <rPr>
        <sz val="10"/>
        <rFont val="Calibri"/>
        <family val="1"/>
      </rPr>
      <t>KIT PARA LIGADURA DE VARICES
ESOFAGICAS</t>
    </r>
  </si>
  <si>
    <t>DM2707</t>
  </si>
  <si>
    <r>
      <rPr>
        <sz val="10"/>
        <rFont val="Calibri"/>
        <family val="1"/>
      </rPr>
      <t>KIT TROCAR DE PUNTA DILATADORA DE 12MMX100 (2CANULAS 1
OBTURADOR)</t>
    </r>
  </si>
  <si>
    <t>DM996</t>
  </si>
  <si>
    <r>
      <rPr>
        <sz val="10"/>
        <rFont val="Calibri"/>
        <family val="1"/>
      </rPr>
      <t>KIT VENTURY ADULTO QUE CONTENGA MASCARA, MANGUERA LISA MANGUERA CORRUGADA Y VENTURY) CON LOS COLORES
UNIVERSALES PARA FIO2</t>
    </r>
  </si>
  <si>
    <t>DM997</t>
  </si>
  <si>
    <r>
      <rPr>
        <sz val="10"/>
        <rFont val="Calibri"/>
        <family val="1"/>
      </rPr>
      <t>KIT VENTURY PEDIATRICO QUE CONTENGA MASCARA, MANGUERA LISA MANGUERA CORRUGADA Y VENTURY)CON LOSCOLORES
UNIVERSALES PARA FIO2</t>
    </r>
  </si>
  <si>
    <t>DM657</t>
  </si>
  <si>
    <r>
      <rPr>
        <sz val="10"/>
        <rFont val="Calibri"/>
        <family val="1"/>
      </rPr>
      <t>LAPIZ PARA ELECTROBISTURI ESTERIL</t>
    </r>
  </si>
  <si>
    <t>DM2713</t>
  </si>
  <si>
    <r>
      <rPr>
        <sz val="10"/>
        <rFont val="Calibri"/>
        <family val="1"/>
      </rPr>
      <t>LINEA DE MUESTREO CAPNOGRAFIA MACHO /MACHO EXTENSION DE
3METROS</t>
    </r>
  </si>
  <si>
    <t>DM1089</t>
  </si>
  <si>
    <r>
      <rPr>
        <sz val="10"/>
        <rFont val="Calibri"/>
        <family val="1"/>
      </rPr>
      <t>LINER SUCCION 1000CC
SOLIDIFICANTE</t>
    </r>
  </si>
  <si>
    <t>DM1090</t>
  </si>
  <si>
    <r>
      <rPr>
        <sz val="10"/>
        <rFont val="Calibri"/>
        <family val="1"/>
      </rPr>
      <t>LINER SUCCION 1500CC -
SOLIDIFICANTE</t>
    </r>
  </si>
  <si>
    <t>DM174</t>
  </si>
  <si>
    <r>
      <rPr>
        <sz val="10"/>
        <rFont val="Calibri"/>
        <family val="1"/>
      </rPr>
      <t>LINER SUCCION 3000CC -
SOLIDIFICANTE</t>
    </r>
  </si>
  <si>
    <t>DM2034</t>
  </si>
  <si>
    <r>
      <rPr>
        <sz val="10"/>
        <rFont val="Calibri"/>
        <family val="1"/>
      </rPr>
      <t>MALLA INCONTINENCIA URINARIA
FEMENINA TOT</t>
    </r>
  </si>
  <si>
    <t xml:space="preserve"> NO CONTRATADO</t>
  </si>
  <si>
    <t>DM2793</t>
  </si>
  <si>
    <r>
      <rPr>
        <sz val="10"/>
        <rFont val="Calibri"/>
        <family val="1"/>
      </rPr>
      <t>MALLA PARA CORRECCION DE
PROLAPSO GENITAL KIT</t>
    </r>
  </si>
  <si>
    <t>DM702</t>
  </si>
  <si>
    <r>
      <rPr>
        <sz val="10"/>
        <rFont val="Calibri"/>
        <family val="1"/>
      </rPr>
      <t>MANGUERA CORRUGADA AEROSOL TERAPIA RESPIRATORIA ROLLO X 30
METROS CAJA</t>
    </r>
  </si>
  <si>
    <t>DM704</t>
  </si>
  <si>
    <r>
      <rPr>
        <sz val="10"/>
        <rFont val="Calibri"/>
        <family val="1"/>
      </rPr>
      <t>MANTA TERMICA DESECHABLE</t>
    </r>
  </si>
  <si>
    <t>DM708</t>
  </si>
  <si>
    <r>
      <rPr>
        <sz val="10"/>
        <rFont val="Calibri"/>
        <family val="1"/>
      </rPr>
      <t>MASCARA 3 PARA ANESTESIA</t>
    </r>
  </si>
  <si>
    <t>DM709</t>
  </si>
  <si>
    <r>
      <rPr>
        <sz val="10"/>
        <rFont val="Calibri"/>
        <family val="1"/>
      </rPr>
      <t>MASCARA 4 PARA ANESTESIA</t>
    </r>
  </si>
  <si>
    <t>DM710</t>
  </si>
  <si>
    <r>
      <rPr>
        <sz val="10"/>
        <rFont val="Calibri"/>
        <family val="1"/>
      </rPr>
      <t>MASCARA 5 PARA ANESTESIA</t>
    </r>
  </si>
  <si>
    <t>QUIRURGICOS LTDA</t>
  </si>
  <si>
    <t>8469-2022</t>
  </si>
  <si>
    <t>DM1819</t>
  </si>
  <si>
    <r>
      <rPr>
        <sz val="10"/>
        <rFont val="Calibri"/>
        <family val="1"/>
      </rPr>
      <t>MASCARA ANESTESIA NO. 6</t>
    </r>
  </si>
  <si>
    <t>DM714</t>
  </si>
  <si>
    <r>
      <rPr>
        <sz val="10"/>
        <rFont val="Calibri"/>
        <family val="1"/>
      </rPr>
      <t>MASCARA CON RESERVORIO ADULTO</t>
    </r>
  </si>
  <si>
    <t>DM719</t>
  </si>
  <si>
    <r>
      <rPr>
        <sz val="10"/>
        <rFont val="Calibri"/>
        <family val="1"/>
      </rPr>
      <t>MASCARA LARINGEA No 1 -
DESECHABLE</t>
    </r>
  </si>
  <si>
    <t>DM1783</t>
  </si>
  <si>
    <r>
      <rPr>
        <sz val="10"/>
        <rFont val="Calibri"/>
        <family val="1"/>
      </rPr>
      <t>MASCARA LARINGEA No 1,5 -
DESECHABLE</t>
    </r>
  </si>
  <si>
    <t>DM721</t>
  </si>
  <si>
    <r>
      <rPr>
        <sz val="10"/>
        <rFont val="Calibri"/>
        <family val="1"/>
      </rPr>
      <t>MASCARA LARINGEA No 2 -
DESECHABLE</t>
    </r>
  </si>
  <si>
    <t>DM723</t>
  </si>
  <si>
    <r>
      <rPr>
        <sz val="10"/>
        <rFont val="Calibri"/>
        <family val="1"/>
      </rPr>
      <t>MASCARA LARINGEA No 2,5 -
DESECHABLE</t>
    </r>
  </si>
  <si>
    <t>DM725</t>
  </si>
  <si>
    <r>
      <rPr>
        <sz val="10"/>
        <rFont val="Calibri"/>
        <family val="1"/>
      </rPr>
      <t>MASCARA LARINGEA No 3 -
DESECHABLE</t>
    </r>
  </si>
  <si>
    <t>LABORATORIOS GOTHAPLAST LTDA</t>
  </si>
  <si>
    <t>8594-2022</t>
  </si>
  <si>
    <t>DM727</t>
  </si>
  <si>
    <r>
      <rPr>
        <sz val="10"/>
        <rFont val="Calibri"/>
        <family val="1"/>
      </rPr>
      <t>MASCARA LARINGEA No 4 -
DESECHABLE</t>
    </r>
  </si>
  <si>
    <t>DM729</t>
  </si>
  <si>
    <r>
      <rPr>
        <sz val="10"/>
        <rFont val="Calibri"/>
        <family val="1"/>
      </rPr>
      <t>MASCARA LARINGEA No 5 -
DESECHABLE</t>
    </r>
  </si>
  <si>
    <t>DM715</t>
  </si>
  <si>
    <r>
      <rPr>
        <sz val="10"/>
        <rFont val="Calibri"/>
        <family val="1"/>
      </rPr>
      <t>MASCARA PARA OXIGENO CON
RESERVORIO PEDIATRICA</t>
    </r>
  </si>
  <si>
    <t>DM733</t>
  </si>
  <si>
    <r>
      <rPr>
        <sz val="10"/>
        <rFont val="Calibri"/>
        <family val="1"/>
      </rPr>
      <t>MASCARA PARA TRAQUEOSTOMIA
ADULTO</t>
    </r>
  </si>
  <si>
    <t>DM734</t>
  </si>
  <si>
    <r>
      <rPr>
        <sz val="10"/>
        <rFont val="Calibri"/>
        <family val="1"/>
      </rPr>
      <t>MASCARA PARA TRAQUEOSTOMIA
PEDIATRICA</t>
    </r>
  </si>
  <si>
    <t>DM738</t>
  </si>
  <si>
    <r>
      <rPr>
        <sz val="10"/>
        <rFont val="Calibri"/>
        <family val="1"/>
      </rPr>
      <t>MECHAS GINECOLOGICAS DE GASA
100% EN ALGODON ESTERIL</t>
    </r>
  </si>
  <si>
    <t>DM775</t>
  </si>
  <si>
    <r>
      <rPr>
        <sz val="10"/>
        <rFont val="Calibri"/>
        <family val="1"/>
      </rPr>
      <t>NEBULIZADOR JET (CON ENTRADA DE
AIRE)</t>
    </r>
  </si>
  <si>
    <t>DM776</t>
  </si>
  <si>
    <r>
      <rPr>
        <sz val="10"/>
        <rFont val="Calibri"/>
        <family val="1"/>
      </rPr>
      <t>NIPLE PLASTICO PARA FUENTE DE
OXIGENO</t>
    </r>
  </si>
  <si>
    <t>DM2207</t>
  </si>
  <si>
    <r>
      <rPr>
        <sz val="10"/>
        <rFont val="Calibri"/>
        <family val="1"/>
      </rPr>
      <t>OVEROL ESTERIL DESECHABLE EN TELA QUIRURGICA CON ESCAFANDRA Y POLAINAS Y RESORTE EN LOS
PUÑOS</t>
    </r>
  </si>
  <si>
    <t>DM777</t>
  </si>
  <si>
    <r>
      <rPr>
        <sz val="10"/>
        <rFont val="Calibri"/>
        <family val="1"/>
      </rPr>
      <t>PAÑAL ADULTO TALLA L</t>
    </r>
  </si>
  <si>
    <t>DM778</t>
  </si>
  <si>
    <r>
      <rPr>
        <sz val="10"/>
        <rFont val="Calibri"/>
        <family val="1"/>
      </rPr>
      <t>PAÑAL ADULTO TALLA M</t>
    </r>
  </si>
  <si>
    <t>DM1825</t>
  </si>
  <si>
    <r>
      <rPr>
        <sz val="10"/>
        <rFont val="Calibri"/>
        <family val="1"/>
      </rPr>
      <t>PAPEL CREPADO 1 GENERACION  PARA ESTERILIZACION 55-60 GRAMOS
120X120CM</t>
    </r>
  </si>
  <si>
    <r>
      <rPr>
        <sz val="10"/>
        <rFont val="Calibri"/>
        <family val="1"/>
      </rPr>
      <t>PAPEL CREPADO DE 50CM X 100
METROS</t>
    </r>
  </si>
  <si>
    <r>
      <rPr>
        <sz val="10"/>
        <rFont val="Calibri"/>
        <family val="1"/>
      </rPr>
      <t>PAPEL CREPADO DE 54CM X 100
METROS</t>
    </r>
  </si>
  <si>
    <t>DM2183</t>
  </si>
  <si>
    <r>
      <rPr>
        <sz val="10"/>
        <rFont val="Calibri"/>
        <family val="1"/>
      </rPr>
      <t>PAPEL ECOGRAFO 50MM X 30 MTS
ROLLO</t>
    </r>
  </si>
  <si>
    <t>IMG00011</t>
  </si>
  <si>
    <r>
      <rPr>
        <sz val="10"/>
        <rFont val="Calibri"/>
        <family val="1"/>
      </rPr>
      <t>PAPEL PARA ELECTROCARDIOGRAFO
80 MM X 30 EN ROLLO</t>
    </r>
  </si>
  <si>
    <t>DM2103</t>
  </si>
  <si>
    <r>
      <rPr>
        <sz val="10"/>
        <rFont val="Calibri"/>
        <family val="1"/>
      </rPr>
      <t>PAPEL PARA MONITOR FETAL 112MMX90MMX 150 HOJAS
PLEGADO EN Z LINEA ROJA</t>
    </r>
  </si>
  <si>
    <t>DM1600</t>
  </si>
  <si>
    <r>
      <rPr>
        <sz val="10"/>
        <rFont val="Calibri"/>
        <family val="1"/>
      </rPr>
      <t>PAPEL PARA MONITOR FETAL 150
MM X 90 MM</t>
    </r>
  </si>
  <si>
    <t>DM837</t>
  </si>
  <si>
    <r>
      <rPr>
        <sz val="10"/>
        <rFont val="Calibri"/>
        <family val="1"/>
      </rPr>
      <t>PAPEL TERMICO DE ALTA DENSIDAD PARA ECOGRAFO 110MM X 18MTS
EN ROLLO</t>
    </r>
  </si>
  <si>
    <t>DM846</t>
  </si>
  <si>
    <r>
      <rPr>
        <sz val="10"/>
        <rFont val="Calibri"/>
        <family val="1"/>
      </rPr>
      <t>PAQUETE DE CIRUGIA GENERAL PAQUETE DE TELA NO TEJIDA GRADO MEDICO ESTERIL CUYO MATERIAL DEBE DE SER PERMEABLE, REPELENTE A LA PENETRACION DE LIQUIDOS Y FLUIDOS, DE COLOR ANTIREFLEJANTE, NO TRANSPARANTE, ANTIESTATICA, RESISTENTE A LA TENSION EN USO NORMA,L LIBRE DE LATEX Y DE PELUSA NO FAMABLE: CONTENIDO: 1 ENVOLVEDERA DE 200 X 145 CMS CON REFUERZO ABSORBENTE DE 160X75CM; 1 FUNDA PARA MESA DE MAYO 60 X 136 CMS CON REFUERZO DE MATERIAL ABSORBENTE DE 50 A 55CMS; 1CAMPO DE PIEL SIN ADHESIVO 70 X 80 CM; 3 BATAS QUIRURGICASCON MANGAS REFORZADAS DE 132 DE LARGO X 150 DE ANCHO CON 8 TIRAS DE AMARRE EN LA PARTE POSTERIOR PUÑOS RESORTADOS DE 8 A 10CMS DE LARGO 100% EN ALGODON, CON TARJETA DE TRANFERENCIA CON TOALLA PARA SECADO DE MANOS EN TELA ABSORBENTE DE 45 X45CMS; 4CAMPOS DE PIEL CON ADHESIVO 80 X 70 CMS; 1 SABANA QUIRURGICA
145 X 200 CMS; 1CAMPO QUIRUGICO FENESTRADO CON ABSORBENTE 182 X 200 CMS, EL FENESTRADO DE 10 CMS X 30 CMSCON ADHESIVO PARA SU FIJACION Y SUJETADORES PARA TUBO DE SUCCION Y LAPIZ DE ELECTRO-BISTURI.; 1CAMPO DE PIEL SIN ADHESIVO DE 70 X 80 CMS; 1 BOLSA PARA SUTURAS 17 X 18 CMS) EMPAQUETADO ELCONTENIDO EN BOLSA GRADO MEDICO INTRAFIL. (LAS MEDIDAS SON APROXIMADAS,CON INDICADOR DEL SISTEMA DE ESTERILIZACION Y
LISTADO DE CONTENIDO)</t>
    </r>
  </si>
  <si>
    <t>LABORATORIO GOTAPLAST</t>
  </si>
  <si>
    <t>DM848</t>
  </si>
  <si>
    <r>
      <rPr>
        <sz val="10"/>
        <rFont val="Calibri"/>
        <family val="1"/>
      </rPr>
      <t>PAQUETE PARA PARTO: PAQUETE DE TELA NO TEJIDA GRADO MEDICO ESTERIL,CUYO MATERIAL DEBE DE 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
LISTADO DE CONTENIDO)</t>
    </r>
  </si>
  <si>
    <r>
      <rPr>
        <sz val="10"/>
        <rFont val="Calibri"/>
        <family val="1"/>
      </rPr>
      <t>POLIMEDIC´S FARMACÉUTICA S.A.S</t>
    </r>
  </si>
  <si>
    <t>DM2446</t>
  </si>
  <si>
    <r>
      <rPr>
        <sz val="10"/>
        <rFont val="Calibri"/>
        <family val="1"/>
      </rPr>
      <t>PAQUETE QUIRURGICO ESTERIL
CATETER</t>
    </r>
  </si>
  <si>
    <t>DM2445</t>
  </si>
  <si>
    <r>
      <rPr>
        <sz val="10"/>
        <rFont val="Calibri"/>
        <family val="1"/>
      </rPr>
      <t>PAQUETE QUIRURGICO ESTERIL: 1 ENVOLVEDERA 2.40X1.40 SMS +/- 1 CM
1 ENVOLVEDERA 2.00X1.50 SMS +/- 1 CM
3 TOALLAS PARA SECADO DE MANOS
3 BATA QUIRURGICA AMERICANA PUÑO ALGODON SMS
4 CAMPO PIEL 0.80X0.65 ADH SMS
1 CAMPO PIEL AUXILIAR 0.80X0.65 SMS +/- 1 CM
1 FUNDA DE MAYO 1.30X0.60 PLASTIFICADA +/- 1 CM
1 BOLSA PLASTICA PARA SUTURA
1 SABANA SUPERIOR 2.00X1.50 SMS
+/- 1 CM 1 SABANA INFERIOR 2.00X1.50 SMS +/- 1 CM
1 CAMPO OPERATORIO 2.40X1.40 SMS +/- 1 CM
INDICADOR QUIMICO DE
ESTERILIZACION</t>
    </r>
  </si>
  <si>
    <t>DM1102</t>
  </si>
  <si>
    <r>
      <rPr>
        <sz val="10"/>
        <rFont val="Calibri"/>
        <family val="1"/>
      </rPr>
      <t>PELICULA SUAVE DE TEJIDO SIN TEJER PARA RETENCION EN ROLLO DE 10 CM X 10 M -CINTA ADHESIVA DE USO
MEDICO</t>
    </r>
  </si>
  <si>
    <r>
      <rPr>
        <sz val="10"/>
        <rFont val="Calibri"/>
        <family val="1"/>
      </rPr>
      <t>PELICULA TRANSPARENTE ADHESIVA DE POLIURETANO EN ROLLO 10X10</t>
    </r>
  </si>
  <si>
    <t>DM2451</t>
  </si>
  <si>
    <r>
      <rPr>
        <sz val="10"/>
        <rFont val="Calibri"/>
        <family val="1"/>
      </rPr>
      <t>PIEZA DE MANO BLUE HP BLUE
HYARMONIC</t>
    </r>
  </si>
  <si>
    <t>DM1915</t>
  </si>
  <si>
    <r>
      <rPr>
        <sz val="10"/>
        <rFont val="Calibri"/>
        <family val="1"/>
      </rPr>
      <t>PISTOLA PARA CIRUGIA LAPAROSCOPICA ARTICULADA 60MM
CON BATERIA</t>
    </r>
  </si>
  <si>
    <r>
      <rPr>
        <sz val="10"/>
        <rFont val="Calibri"/>
        <family val="1"/>
      </rPr>
      <t>JOHNSON Y JOHNSON DE COLOMBIA S.A</t>
    </r>
  </si>
  <si>
    <t>DM2466</t>
  </si>
  <si>
    <r>
      <rPr>
        <sz val="10"/>
        <rFont val="Calibri"/>
        <family val="1"/>
      </rPr>
      <t>PLACA ELECTROBISTURI BIPOLAR
ADULTO DOBLE SIN CABLE</t>
    </r>
  </si>
  <si>
    <t>DM896</t>
  </si>
  <si>
    <r>
      <rPr>
        <sz val="10"/>
        <rFont val="Calibri"/>
        <family val="1"/>
      </rPr>
      <t>PRESERVATIVOS -CONDONES</t>
    </r>
  </si>
  <si>
    <t>DM1300</t>
  </si>
  <si>
    <r>
      <rPr>
        <sz val="10"/>
        <rFont val="Calibri"/>
        <family val="1"/>
      </rPr>
      <t>RECARGA AZUL 45MM ENDO
ECHELON ECR45B</t>
    </r>
  </si>
  <si>
    <t>DM1345</t>
  </si>
  <si>
    <r>
      <rPr>
        <sz val="10"/>
        <rFont val="Calibri"/>
        <family val="1"/>
      </rPr>
      <t>RECARGA DORADA 45MM ECHELON
ECR45D</t>
    </r>
  </si>
  <si>
    <t>DM945</t>
  </si>
  <si>
    <r>
      <rPr>
        <sz val="10"/>
        <rFont val="Calibri"/>
        <family val="1"/>
      </rPr>
      <t>RECARGA VERDE 45MM ECHELON
ECR45G</t>
    </r>
  </si>
  <si>
    <t>DM948</t>
  </si>
  <si>
    <r>
      <rPr>
        <sz val="10"/>
        <rFont val="Calibri"/>
        <family val="1"/>
      </rPr>
      <t>RECOLECTOR DE CORTOPUNZANTES
2.9L</t>
    </r>
  </si>
  <si>
    <t>DM957</t>
  </si>
  <si>
    <r>
      <rPr>
        <sz val="10"/>
        <rFont val="Calibri"/>
        <family val="1"/>
      </rPr>
      <t>RETRACTOR RIGIDO DE 2.5-6CM</t>
    </r>
  </si>
  <si>
    <t>DM2526</t>
  </si>
  <si>
    <r>
      <rPr>
        <sz val="10"/>
        <rFont val="Calibri"/>
        <family val="1"/>
      </rPr>
      <t>ROLLO DE GASA IMPREGNADA EN PARAFINA DE 1 METRO POR 15CM DE
ANCHO ESTERIL</t>
    </r>
  </si>
  <si>
    <r>
      <rPr>
        <sz val="10"/>
        <rFont val="Calibri"/>
        <family val="1"/>
      </rPr>
      <t>SMITH &amp; NEPHEW</t>
    </r>
  </si>
  <si>
    <t>DM740</t>
  </si>
  <si>
    <r>
      <rPr>
        <sz val="10"/>
        <rFont val="Calibri"/>
        <family val="1"/>
      </rPr>
      <t>SET MICRONEBULIZADOR ADULTO</t>
    </r>
  </si>
  <si>
    <t>DM741</t>
  </si>
  <si>
    <r>
      <rPr>
        <sz val="10"/>
        <rFont val="Calibri"/>
        <family val="1"/>
      </rPr>
      <t>SET MICRONEBULIZADOR PEDIATRICO</t>
    </r>
  </si>
  <si>
    <t>DM1010</t>
  </si>
  <si>
    <r>
      <rPr>
        <sz val="10"/>
        <rFont val="Calibri"/>
        <family val="1"/>
      </rPr>
      <t>SISTEMA DE DRENAJE TORAXICO SENCILLO (HUMEDO)CAPACIDAD (PLEURV-HUMEDO)CAPAC/D 2.000 A
3.200CC SAL XA SUCCION</t>
    </r>
  </si>
  <si>
    <t>DM1058</t>
  </si>
  <si>
    <r>
      <rPr>
        <sz val="10"/>
        <rFont val="Calibri"/>
        <family val="1"/>
      </rPr>
      <t>SONDA DE SUCCION CERRADA No. 10
FR</t>
    </r>
  </si>
  <si>
    <t>DM1060</t>
  </si>
  <si>
    <r>
      <rPr>
        <sz val="10"/>
        <rFont val="Calibri"/>
        <family val="1"/>
      </rPr>
      <t>SONDA DE SUCCION CERRADA No. 14
FR</t>
    </r>
  </si>
  <si>
    <t>DM1061</t>
  </si>
  <si>
    <r>
      <rPr>
        <sz val="10"/>
        <rFont val="Calibri"/>
        <family val="1"/>
      </rPr>
      <t>SONDA DE SUCCION CERRADA No. 16
FR</t>
    </r>
  </si>
  <si>
    <t>DM1063</t>
  </si>
  <si>
    <r>
      <rPr>
        <sz val="10"/>
        <rFont val="Calibri"/>
        <family val="1"/>
      </rPr>
      <t>SONDA DE SUCCION CERRADA No. 6
FR</t>
    </r>
  </si>
  <si>
    <t>DM1021</t>
  </si>
  <si>
    <r>
      <rPr>
        <sz val="10"/>
        <rFont val="Calibri"/>
        <family val="1"/>
      </rPr>
      <t>SONDA FOLEY 2 VIAS No. 10</t>
    </r>
  </si>
  <si>
    <t>DM1028</t>
  </si>
  <si>
    <r>
      <rPr>
        <sz val="10"/>
        <rFont val="Calibri"/>
        <family val="1"/>
      </rPr>
      <t>SONDA FOLEY 2 VIAS No. 20</t>
    </r>
  </si>
  <si>
    <t>8591-2022</t>
  </si>
  <si>
    <t>DM1032</t>
  </si>
  <si>
    <r>
      <rPr>
        <sz val="10"/>
        <rFont val="Calibri"/>
        <family val="1"/>
      </rPr>
      <t>SONDA FOLEY SILICONADA 2 VIAS No.
6FR</t>
    </r>
  </si>
  <si>
    <t>DM1033</t>
  </si>
  <si>
    <r>
      <rPr>
        <sz val="10"/>
        <rFont val="Calibri"/>
        <family val="1"/>
      </rPr>
      <t>SONDA FOLEY SILICONADA 2 VIAS No.
8 FR</t>
    </r>
  </si>
  <si>
    <t>DM1024</t>
  </si>
  <si>
    <r>
      <rPr>
        <sz val="10"/>
        <rFont val="Calibri"/>
        <family val="1"/>
      </rPr>
      <t>SONDA FOLEY SILICONADA 2 VIAS
No.16 FR</t>
    </r>
  </si>
  <si>
    <t>DM1040</t>
  </si>
  <si>
    <r>
      <rPr>
        <sz val="10"/>
        <rFont val="Calibri"/>
        <family val="1"/>
      </rPr>
      <t>SONDA NASOGASTRICA 5 FR</t>
    </r>
  </si>
  <si>
    <t>DM1041</t>
  </si>
  <si>
    <r>
      <rPr>
        <sz val="10"/>
        <rFont val="Calibri"/>
        <family val="1"/>
      </rPr>
      <t>SONDA NASOGASTRICA N. 6</t>
    </r>
  </si>
  <si>
    <t>DM1042</t>
  </si>
  <si>
    <r>
      <rPr>
        <sz val="10"/>
        <rFont val="Calibri"/>
        <family val="1"/>
      </rPr>
      <t>SONDA NASOGASTRICA N. 8</t>
    </r>
  </si>
  <si>
    <t>DM1034</t>
  </si>
  <si>
    <r>
      <rPr>
        <sz val="10"/>
        <rFont val="Calibri"/>
        <family val="1"/>
      </rPr>
      <t>SONDA NASOGASTRICA N.10</t>
    </r>
  </si>
  <si>
    <t>DM1035</t>
  </si>
  <si>
    <r>
      <rPr>
        <sz val="10"/>
        <rFont val="Calibri"/>
        <family val="1"/>
      </rPr>
      <t>SONDA NASOGASTRICA N.12</t>
    </r>
  </si>
  <si>
    <t>DM1036</t>
  </si>
  <si>
    <r>
      <rPr>
        <sz val="10"/>
        <rFont val="Calibri"/>
        <family val="1"/>
      </rPr>
      <t>SONDA NASOGASTRICA N.14</t>
    </r>
  </si>
  <si>
    <t>DM1037</t>
  </si>
  <si>
    <r>
      <rPr>
        <sz val="10"/>
        <rFont val="Calibri"/>
        <family val="1"/>
      </rPr>
      <t>SONDA NASOGASTRICA N.16</t>
    </r>
  </si>
  <si>
    <t>DM1038</t>
  </si>
  <si>
    <r>
      <rPr>
        <sz val="10"/>
        <rFont val="Calibri"/>
        <family val="1"/>
      </rPr>
      <t>SONDA NASOGASTRICA N.18</t>
    </r>
  </si>
  <si>
    <t>DM1039</t>
  </si>
  <si>
    <r>
      <rPr>
        <sz val="10"/>
        <rFont val="Calibri"/>
        <family val="1"/>
      </rPr>
      <t>SONDA NASOGASTRICA N.20</t>
    </r>
  </si>
  <si>
    <t>DM1064</t>
  </si>
  <si>
    <r>
      <rPr>
        <sz val="10"/>
        <rFont val="Calibri"/>
        <family val="1"/>
      </rPr>
      <t>SONDA PARA SUCCION CERRADA 8FR</t>
    </r>
  </si>
  <si>
    <r>
      <rPr>
        <sz val="10"/>
        <rFont val="Calibri"/>
        <family val="1"/>
      </rPr>
      <t>SONDA PARA SUCCION No. 10</t>
    </r>
  </si>
  <si>
    <r>
      <rPr>
        <sz val="10"/>
        <rFont val="Calibri"/>
        <family val="1"/>
      </rPr>
      <t>SONDA PARA SUCCION No. 12</t>
    </r>
  </si>
  <si>
    <r>
      <rPr>
        <sz val="10"/>
        <rFont val="Calibri"/>
        <family val="1"/>
      </rPr>
      <t>SONDA PARA SUCCION No. 14</t>
    </r>
  </si>
  <si>
    <r>
      <rPr>
        <sz val="10"/>
        <rFont val="Calibri"/>
        <family val="1"/>
      </rPr>
      <t>SONDA PARA SUCCION No. 6</t>
    </r>
  </si>
  <si>
    <r>
      <rPr>
        <sz val="10"/>
        <rFont val="Calibri"/>
        <family val="1"/>
      </rPr>
      <t>SONDA PARA SUCCION No. 8</t>
    </r>
  </si>
  <si>
    <t>DM1049</t>
  </si>
  <si>
    <r>
      <rPr>
        <sz val="10"/>
        <rFont val="Calibri"/>
        <family val="1"/>
      </rPr>
      <t>SONDA URETRAL NELATON 5 FR</t>
    </r>
  </si>
  <si>
    <t>DM1048</t>
  </si>
  <si>
    <r>
      <rPr>
        <sz val="10"/>
        <rFont val="Calibri"/>
        <family val="1"/>
      </rPr>
      <t>SONDA URETRAL NELATON N. 18</t>
    </r>
  </si>
  <si>
    <t>DM1050</t>
  </si>
  <si>
    <r>
      <rPr>
        <sz val="10"/>
        <rFont val="Calibri"/>
        <family val="1"/>
      </rPr>
      <t>SONDA URETRAL NELATON N. 6</t>
    </r>
  </si>
  <si>
    <t>DM1051</t>
  </si>
  <si>
    <r>
      <rPr>
        <sz val="10"/>
        <rFont val="Calibri"/>
        <family val="1"/>
      </rPr>
      <t>SONDA URETRAL NELATON N. 8</t>
    </r>
  </si>
  <si>
    <t>DM1044</t>
  </si>
  <si>
    <r>
      <rPr>
        <sz val="10"/>
        <rFont val="Calibri"/>
        <family val="1"/>
      </rPr>
      <t>SONDA URETRAL NELATON N.10</t>
    </r>
  </si>
  <si>
    <t>DM1045</t>
  </si>
  <si>
    <r>
      <rPr>
        <sz val="10"/>
        <rFont val="Calibri"/>
        <family val="1"/>
      </rPr>
      <t>SONDA URETRAL NELATON N.12</t>
    </r>
  </si>
  <si>
    <t>DM1046</t>
  </si>
  <si>
    <r>
      <rPr>
        <sz val="10"/>
        <rFont val="Calibri"/>
        <family val="1"/>
      </rPr>
      <t>SONDA URETRAL NELATON N.14</t>
    </r>
  </si>
  <si>
    <t>DM1047</t>
  </si>
  <si>
    <r>
      <rPr>
        <sz val="10"/>
        <rFont val="Calibri"/>
        <family val="1"/>
      </rPr>
      <t>SONDA URETRAL NELATON N.16</t>
    </r>
  </si>
  <si>
    <t>DM2559</t>
  </si>
  <si>
    <r>
      <rPr>
        <sz val="10"/>
        <rFont val="Calibri"/>
        <family val="1"/>
      </rPr>
      <t>SONDA URETRAL NELATON N.20</t>
    </r>
  </si>
  <si>
    <t>DM1030</t>
  </si>
  <si>
    <r>
      <rPr>
        <sz val="10"/>
        <rFont val="Calibri"/>
        <family val="1"/>
      </rPr>
      <t>SONDA VESICAL (FOLEY) 22 FR 3 VIAS
LATEX</t>
    </r>
  </si>
  <si>
    <t>DM1031</t>
  </si>
  <si>
    <r>
      <rPr>
        <sz val="10"/>
        <rFont val="Calibri"/>
        <family val="1"/>
      </rPr>
      <t>SONDA VESICAL (FOLEY) 24 FR 3 VIAS
LATEX</t>
    </r>
  </si>
  <si>
    <t>DM2162</t>
  </si>
  <si>
    <r>
      <rPr>
        <sz val="10"/>
        <rFont val="Calibri"/>
        <family val="1"/>
      </rPr>
      <t>SUTURA ACIDO POLIGLICOLICO 3/0 CON AGUJA CURVA CORTANTE 19-
20MM HB 70CM</t>
    </r>
  </si>
  <si>
    <t>DM971</t>
  </si>
  <si>
    <r>
      <rPr>
        <sz val="10"/>
        <rFont val="Calibri"/>
        <family val="1"/>
      </rPr>
      <t>SUTURA DE SEDA NEGRA TRENZADA 0 AGUJA CORTANTE 3/8CIRCULO 34-
37MM HEBRA 70-75CM</t>
    </r>
  </si>
  <si>
    <r>
      <rPr>
        <sz val="10"/>
        <rFont val="Calibri"/>
        <family val="1"/>
      </rPr>
      <t>SUTURA MONOFILAMENTO ABSORBIBLE DE GLICONATO 3/0 AGUJA REVERSO CORTANTE 3/8
CIRCULO 19-20MM HEBRA 70-75CM</t>
    </r>
  </si>
  <si>
    <t>DM2063</t>
  </si>
  <si>
    <r>
      <rPr>
        <sz val="10"/>
        <rFont val="Calibri"/>
        <family val="1"/>
      </rPr>
      <t>SUTURA MONOFILAMENTO ABSORBIBLE DE POLIDIOXANONA ANTIBACTERIAL 0 AGUJA REDONDA
1/2 CIRCULO 34-37MM HEBRA 90CM</t>
    </r>
  </si>
  <si>
    <r>
      <rPr>
        <sz val="10"/>
        <rFont val="Calibri"/>
        <family val="1"/>
      </rPr>
      <t>SUTURA NO ABSORBIBLE DE POLIPROPILENO 5/0 CURVA</t>
    </r>
  </si>
  <si>
    <t>DM973</t>
  </si>
  <si>
    <r>
      <rPr>
        <sz val="10"/>
        <rFont val="Calibri"/>
        <family val="1"/>
      </rPr>
      <t>SUTURA NO ABSORBIBLE SEDA NEGRA TRENZADA 2/0 AGUJA RECTA
60MM HEBRA 70-75CM</t>
    </r>
  </si>
  <si>
    <t>DM975</t>
  </si>
  <si>
    <r>
      <rPr>
        <sz val="10"/>
        <rFont val="Calibri"/>
        <family val="1"/>
      </rPr>
      <t>SUTURA NO ABSORBIBLE SEDA NEGRA TRENZADA 3/0 AGUJA REDONDA 1/2 CIRCULO 24-26MM
HEBRA70- 75CM</t>
    </r>
  </si>
  <si>
    <t>DM1098</t>
  </si>
  <si>
    <r>
      <rPr>
        <sz val="10"/>
        <rFont val="Calibri"/>
        <family val="1"/>
      </rPr>
      <t>TAPON HEPARINIZADO</t>
    </r>
  </si>
  <si>
    <t>DM2590</t>
  </si>
  <si>
    <r>
      <rPr>
        <sz val="10"/>
        <rFont val="Calibri"/>
        <family val="1"/>
      </rPr>
      <t>TROCAR DE 5 MM OPTICO SIN CUCHILLA CAMISAS ESTABILIZADORA
LONGITUD 100MM</t>
    </r>
  </si>
  <si>
    <t>DM1187</t>
  </si>
  <si>
    <r>
      <rPr>
        <sz val="10"/>
        <rFont val="Calibri"/>
        <family val="1"/>
      </rPr>
      <t>TUBO DE DRENAJE TORACICO 20 FR</t>
    </r>
  </si>
  <si>
    <t>DM1181</t>
  </si>
  <si>
    <r>
      <rPr>
        <sz val="10"/>
        <rFont val="Calibri"/>
        <family val="1"/>
      </rPr>
      <t>TUBO DE DRENAJE TORACICO 22 FR</t>
    </r>
  </si>
  <si>
    <t>DM1618</t>
  </si>
  <si>
    <r>
      <rPr>
        <sz val="10"/>
        <rFont val="Calibri"/>
        <family val="1"/>
      </rPr>
      <t>TUBO DE DRENAJE TORACICO 24 FR</t>
    </r>
  </si>
  <si>
    <t>DM1182</t>
  </si>
  <si>
    <r>
      <rPr>
        <sz val="10"/>
        <rFont val="Calibri"/>
        <family val="1"/>
      </rPr>
      <t>TUBO DE DRENAJE TORACICO 28 FR</t>
    </r>
  </si>
  <si>
    <t>DM1183</t>
  </si>
  <si>
    <r>
      <rPr>
        <sz val="10"/>
        <rFont val="Calibri"/>
        <family val="1"/>
      </rPr>
      <t>TUBO DE DRENAJE TORACICO 30 FR</t>
    </r>
  </si>
  <si>
    <t>DM1184</t>
  </si>
  <si>
    <r>
      <rPr>
        <sz val="10"/>
        <rFont val="Calibri"/>
        <family val="1"/>
      </rPr>
      <t>TUBO DE DRENAJE TORACICO 32 FR</t>
    </r>
  </si>
  <si>
    <t>DM1185</t>
  </si>
  <si>
    <r>
      <rPr>
        <sz val="10"/>
        <rFont val="Calibri"/>
        <family val="1"/>
      </rPr>
      <t>TUBO DE DRENAJE TORACICO 34 FR</t>
    </r>
  </si>
  <si>
    <t>DM1186</t>
  </si>
  <si>
    <r>
      <rPr>
        <sz val="10"/>
        <rFont val="Calibri"/>
        <family val="1"/>
      </rPr>
      <t>TUBO DE DRENAJE TORACICO 36 FR</t>
    </r>
  </si>
  <si>
    <t>DM1143</t>
  </si>
  <si>
    <r>
      <rPr>
        <sz val="10"/>
        <rFont val="Calibri"/>
        <family val="1"/>
      </rPr>
      <t>TUBO EN T N. 16 EN LATEX</t>
    </r>
  </si>
  <si>
    <t>DM1141</t>
  </si>
  <si>
    <r>
      <rPr>
        <sz val="10"/>
        <rFont val="Calibri"/>
        <family val="1"/>
      </rPr>
      <t>TUBO EN T N.12 EN LATEX</t>
    </r>
  </si>
  <si>
    <t>DM1142</t>
  </si>
  <si>
    <r>
      <rPr>
        <sz val="10"/>
        <rFont val="Calibri"/>
        <family val="1"/>
      </rPr>
      <t>TUBO EN T N.14 EN LATEX</t>
    </r>
  </si>
  <si>
    <t>DM1144</t>
  </si>
  <si>
    <r>
      <rPr>
        <sz val="10"/>
        <rFont val="Calibri"/>
        <family val="1"/>
      </rPr>
      <t>TUBO EN T N.18 EN LATEX</t>
    </r>
  </si>
  <si>
    <t>DM2602</t>
  </si>
  <si>
    <r>
      <rPr>
        <sz val="10"/>
        <rFont val="Calibri"/>
        <family val="1"/>
      </rPr>
      <t>TUBO ENDOTRAQUEAL N. 6.5 SIN BALON, APIROGENO, RADIOPACO Y
ESTERIL</t>
    </r>
  </si>
  <si>
    <t>DM1166</t>
  </si>
  <si>
    <r>
      <rPr>
        <sz val="10"/>
        <rFont val="Calibri"/>
        <family val="1"/>
      </rPr>
      <t>TUBO ENDOTRAQUEAL No. 7.5 CON
BALON</t>
    </r>
  </si>
  <si>
    <t>DM1167</t>
  </si>
  <si>
    <r>
      <rPr>
        <sz val="10"/>
        <rFont val="Calibri"/>
        <family val="1"/>
      </rPr>
      <t>TUBO ENDOTRAQUEAL No. 8.0 CON
BALON</t>
    </r>
  </si>
  <si>
    <r>
      <rPr>
        <sz val="10"/>
        <rFont val="Calibri"/>
        <family val="1"/>
      </rPr>
      <t>TUBO GUIA ENDOTRAQUEAL No. 10</t>
    </r>
  </si>
  <si>
    <t>DM2597</t>
  </si>
  <si>
    <r>
      <rPr>
        <sz val="10"/>
        <rFont val="Calibri"/>
        <family val="1"/>
      </rPr>
      <t>TUBO SUCCION SILICONADO 3
METROS MAS CANULA</t>
    </r>
  </si>
  <si>
    <t>DM1188</t>
  </si>
  <si>
    <r>
      <rPr>
        <sz val="10"/>
        <rFont val="Calibri"/>
        <family val="1"/>
      </rPr>
      <t>TUBO TRAMPA PARA ESPECIMEN CON ADAPTADOR DESECHABLE
(TRAMPA DE LUCKER)</t>
    </r>
  </si>
  <si>
    <t>DM1198</t>
  </si>
  <si>
    <r>
      <rPr>
        <sz val="10"/>
        <rFont val="Calibri"/>
        <family val="1"/>
      </rPr>
      <t>VASELINA PURA 500 GRAMOS</t>
    </r>
  </si>
  <si>
    <t>DM1200</t>
  </si>
  <si>
    <r>
      <rPr>
        <sz val="10"/>
        <rFont val="Calibri"/>
        <family val="1"/>
      </rPr>
      <t>VENDA DE ALGODON LAMINADO NO
ESTERIL. 4X5 YARDAS</t>
    </r>
  </si>
  <si>
    <t>DM1199</t>
  </si>
  <si>
    <r>
      <rPr>
        <sz val="10"/>
        <rFont val="Calibri"/>
        <family val="1"/>
      </rPr>
      <t>VENDA DE ALGODON LAMINADO NO
ESTERIL.3X5 YARDAS</t>
    </r>
  </si>
  <si>
    <t>DM1201</t>
  </si>
  <si>
    <r>
      <rPr>
        <sz val="10"/>
        <rFont val="Calibri"/>
        <family val="1"/>
      </rPr>
      <t>VENDA DE ALGODON LAMINADO NO
ESTERIL.5X5 YARDAS</t>
    </r>
  </si>
  <si>
    <t>DM1202</t>
  </si>
  <si>
    <r>
      <rPr>
        <sz val="10"/>
        <rFont val="Calibri"/>
        <family val="1"/>
      </rPr>
      <t>VENDA DE ALGODON LAMINADO NO
ESTERIL.6X5 YARDAS</t>
    </r>
  </si>
  <si>
    <t>DM1205</t>
  </si>
  <si>
    <r>
      <rPr>
        <sz val="10"/>
        <rFont val="Calibri"/>
        <family val="1"/>
      </rPr>
      <t>VENDA DE GASA 5 IN X5</t>
    </r>
  </si>
  <si>
    <t>DM1206</t>
  </si>
  <si>
    <r>
      <rPr>
        <sz val="10"/>
        <rFont val="Calibri"/>
        <family val="1"/>
      </rPr>
      <t>VENDA DE GASA 6 IN X 5</t>
    </r>
  </si>
  <si>
    <t>DM1216</t>
  </si>
  <si>
    <r>
      <rPr>
        <sz val="10"/>
        <rFont val="Calibri"/>
        <family val="1"/>
      </rPr>
      <t>VENDA DE YESO 6 X 5 YARDAS</t>
    </r>
  </si>
  <si>
    <t>DM1207</t>
  </si>
  <si>
    <r>
      <rPr>
        <sz val="10"/>
        <rFont val="Calibri"/>
        <family val="1"/>
      </rPr>
      <t>VENDA ELASTICA 3X5</t>
    </r>
  </si>
  <si>
    <t>DM1850</t>
  </si>
  <si>
    <r>
      <rPr>
        <sz val="10"/>
        <rFont val="Calibri"/>
        <family val="1"/>
      </rPr>
      <t>VENDA ELASTICA ESTERIL 4 X 5</t>
    </r>
  </si>
  <si>
    <t>DM1211</t>
  </si>
  <si>
    <r>
      <rPr>
        <sz val="10"/>
        <rFont val="Calibri"/>
        <family val="1"/>
      </rPr>
      <t>VENDA ELASTICA ESTERIL 5 X 5</t>
    </r>
  </si>
  <si>
    <t>DM1212</t>
  </si>
  <si>
    <r>
      <rPr>
        <sz val="10"/>
        <rFont val="Calibri"/>
        <family val="1"/>
      </rPr>
      <t>VENDA ELASTICA ESTERIL 6 X 5</t>
    </r>
  </si>
  <si>
    <t>DM2139</t>
  </si>
  <si>
    <r>
      <rPr>
        <sz val="10"/>
        <rFont val="Calibri"/>
        <family val="1"/>
      </rPr>
      <t>VESTIDO DE MAYO ANTIFLUIDOS PARA PERSONAL QUIRURGICO CON BOLSILLOS CON CAUCHO TALLAS M,
L, XL</t>
    </r>
  </si>
  <si>
    <t>DM1323</t>
  </si>
  <si>
    <r>
      <rPr>
        <sz val="10"/>
        <rFont val="Calibri"/>
        <family val="1"/>
      </rPr>
      <t>YODOPOVIDONA ESPUMA FRASCO X
120ML</t>
    </r>
  </si>
  <si>
    <t>DM1713</t>
  </si>
  <si>
    <r>
      <rPr>
        <sz val="10"/>
        <rFont val="Calibri"/>
        <family val="1"/>
      </rPr>
      <t>YODOPOVIDONA ESPUMA FRASCO X
60ML</t>
    </r>
  </si>
  <si>
    <t>DM1227</t>
  </si>
  <si>
    <r>
      <rPr>
        <sz val="10"/>
        <rFont val="Calibri"/>
        <family val="1"/>
      </rPr>
      <t>YODOPOVIDONA SOLUCION FRASCO
X 60ML</t>
    </r>
  </si>
  <si>
    <r>
      <rPr>
        <b/>
        <sz val="10"/>
        <rFont val="Calibri"/>
        <family val="1"/>
      </rPr>
      <t>TOTALES</t>
    </r>
  </si>
  <si>
    <t>VALOR UNITARIO CONTRATO ACTUAL</t>
  </si>
  <si>
    <t>NO CREADO</t>
  </si>
  <si>
    <t>6712-2022</t>
  </si>
  <si>
    <t>DEVOLUCIONDE POLIZAS</t>
  </si>
  <si>
    <t>DISTRIBUIDORA COLOMBIANA DE MEDICAMENTOS S.A.S. – DISCOLMEDICA S.A.S.</t>
  </si>
  <si>
    <t>8062-2022</t>
  </si>
  <si>
    <t>NIPRO MEDICAL CORPORATION</t>
  </si>
  <si>
    <t>6713-2022</t>
  </si>
  <si>
    <t>BECTON DICKINSON DE COLOMBIA LTDA</t>
  </si>
  <si>
    <t>6735-2022</t>
  </si>
  <si>
    <t>3820-2022</t>
  </si>
  <si>
    <t>QUIRUMEDICAS LTDA</t>
  </si>
  <si>
    <t>7782-2022</t>
  </si>
  <si>
    <t>7736-2022</t>
  </si>
  <si>
    <t>POLYMEDICAL DE COLOMBIA S.A.S</t>
  </si>
  <si>
    <t>6715-2022</t>
  </si>
  <si>
    <t>TECNICA ELECTROMEDICA S.A.</t>
  </si>
  <si>
    <t>COMPAÑIA DE REPRESENTACIONES MEDICAS CTP MEDICA S.A.</t>
  </si>
  <si>
    <t>6738-2022</t>
  </si>
  <si>
    <t>RP MEDICAS</t>
  </si>
  <si>
    <t>6748-2022</t>
  </si>
  <si>
    <t>NO ACEPTAR - MAYOR VALOR</t>
  </si>
  <si>
    <t>NO ACEPTAR -MAYOR VALOR</t>
  </si>
  <si>
    <t>IGUAL VALOR AL CONTRATADO</t>
  </si>
  <si>
    <t>DIFERENCIA PRECIO UNITARIO</t>
  </si>
  <si>
    <t>DIFERENCIA % UNITARIO</t>
  </si>
  <si>
    <t xml:space="preserve"> VALOR INCREMENTO / REDUCCION  PEDIDO MES</t>
  </si>
  <si>
    <t>% INCREMENTO / REDUCCION  PEDIDO MES</t>
  </si>
  <si>
    <t>NO ACEPTAR RECOMENDACIÓN MAYOR VALOR</t>
  </si>
  <si>
    <t>NO ACEPTAR RECOMENDACIÓN NO ROTA / 7 MESES</t>
  </si>
  <si>
    <t>IGUAL VALOR VERIFICACIÓN</t>
  </si>
  <si>
    <t>Total general</t>
  </si>
  <si>
    <t>LOTES</t>
  </si>
  <si>
    <t>VALOR TOTAL RECOMENDACIÓN</t>
  </si>
  <si>
    <t>DESCRIPCIÓN</t>
  </si>
  <si>
    <t>AHORRO GENERADO</t>
  </si>
  <si>
    <t>ALFA TRADING S.A.S.</t>
  </si>
  <si>
    <t>AGUJA PARA ANESTESIA ESPINAL 25 G X 3 1/2 88 MM MARCACOMERCIAL</t>
  </si>
  <si>
    <t>ALCOHOL ANTISEPTICO 70- 75% X 750 ML</t>
  </si>
  <si>
    <t>BALON PARA ANESTESIA DE 3,0 L</t>
  </si>
  <si>
    <t>BOLSA DE COLOSTOMIA 70 MM</t>
  </si>
  <si>
    <t>BOLSA DRENAJE UROSTOMIA 45MM</t>
  </si>
  <si>
    <t>CANULA 6 PARA TRAQUEOSTOMIA CON BALON NO FENESTRADA</t>
  </si>
  <si>
    <t>CANULA 6.5 PARA TRAQUEOSTOMIA CON BALON NO FENESTRADA</t>
  </si>
  <si>
    <t>CANULA 8.5 PARA TRAQUEOSTOMIA CON BALON NO FENESTRADA</t>
  </si>
  <si>
    <t>CLAMP UMBILICAL</t>
  </si>
  <si>
    <t>EXTENSION DE ANESTESIA ADULTO</t>
  </si>
  <si>
    <t>INHALOCAMARA ADULTO</t>
  </si>
  <si>
    <t>INHALOCAMARA NEONATAL</t>
  </si>
  <si>
    <t>INHALOCAMARA PEDIATRICA</t>
  </si>
  <si>
    <t>MASCARA CON RESERVORIO ADULTO</t>
  </si>
  <si>
    <t>PAÑAL ADULTO TALLA M</t>
  </si>
  <si>
    <t>VASELINA PURA 500 GRAMOS</t>
  </si>
  <si>
    <t>VENDA ELASTICA 3X5</t>
  </si>
  <si>
    <t>IVA</t>
  </si>
  <si>
    <t>VALOR UNITARIO TOTAL</t>
  </si>
  <si>
    <t>ADAPTADOR LIBRE DE AGUJA</t>
  </si>
  <si>
    <t>AGUJA BIOPSIA SEMIAUTOMATICA 14G X 10 PARA SENO</t>
  </si>
  <si>
    <t>ALFA TRADING SAS</t>
  </si>
  <si>
    <t>AGUJA DESECHABLE HIPODERMICA 18 G X 1</t>
  </si>
  <si>
    <t>AGUJA DESECHABLE HIPODERMICA 18 G X 1 1/2</t>
  </si>
  <si>
    <t>AGUJA DESECHABLE HIPODERMICA 19 G X 1 1/2</t>
  </si>
  <si>
    <t>AGUJA DESECHABLE HIPODERMICA 20 G X 1</t>
  </si>
  <si>
    <t>AGUJA DESECHABLE HIPODERMICA 20 G X 1 1/2</t>
  </si>
  <si>
    <t>COMPANY MEDIQBOY OC S.A.S</t>
  </si>
  <si>
    <t>AGUJA DESECHABLE HIPODERMICA 21 G X 1 1/2</t>
  </si>
  <si>
    <t>AGUJA DESECHABLE HIPODERMICA 22 G X 1 1/2</t>
  </si>
  <si>
    <t>AGUJA DESECHABLE HIPODERMICA 23 G X 1 1/2</t>
  </si>
  <si>
    <t>AGUJA PARA ANESTESIA ESPINAL 20 G X 80-90 MM</t>
  </si>
  <si>
    <t>AGUJA PARA ANESTESIA ESPINAL 22 G X 90MM</t>
  </si>
  <si>
    <t>AGUJA PARA ANESTESIA ESPINAL 26G X 90MM</t>
  </si>
  <si>
    <t>AGUJA PARA ANESTESIA ESPINAL 27G X 3 1/2</t>
  </si>
  <si>
    <t>LIFESUMIMED SAS</t>
  </si>
  <si>
    <t>AGUJA PARA PEN 31G X 5 MM</t>
  </si>
  <si>
    <t>AGUJA PARA PEN 32G X 4 MM</t>
  </si>
  <si>
    <t>ALCOHOL GLICERINADO 65% X 240ML</t>
  </si>
  <si>
    <t>ALCOHOL GLICERINADO 70% FRASCO VALVULA LARGA X 1000 ML (GEL ANTIBACTERIAL)</t>
  </si>
  <si>
    <t>ALCOHOL GLICERINADO 70% FRASCO VALVULACORTA X 1000 ML (GEL ANTIBACTERIAL)</t>
  </si>
  <si>
    <t>ALGODON EN TORUNDA BOLSA X 500 GRS</t>
  </si>
  <si>
    <t>ALGODON TIPO HOSPITALARIO 450 – 500 G ROLLO</t>
  </si>
  <si>
    <t>APLICADOR CON BASE DE MADERA Y PUNTA DE ALGODON</t>
  </si>
  <si>
    <t>APOSITO ADHESIVO DE PELICULA TRANSPARENTE 8.5X11.5CM</t>
  </si>
  <si>
    <t>FRIDEN</t>
  </si>
  <si>
    <t>APOSITO ADHESIVO SUPER ABSORBENTE DE SILICONACON ESPUMA DE POLIURETANOCON GRANOS ADSORBENTE DE 15X15</t>
  </si>
  <si>
    <t>ASA DE SILICONA PARA REPARACION DE ESTRUCTURAS VASCULARES AZUL 3MM</t>
  </si>
  <si>
    <t>ASA DE SILICONA PARA REPARACION DE ESTRUCTURAS VASCULARES ROJA 3MM</t>
  </si>
  <si>
    <t>BAJALENGUAS EN MADERA</t>
  </si>
  <si>
    <t>BARRERA BLANDA Y BOLSA DE COLOSTOMIA 57 MM</t>
  </si>
  <si>
    <t>BARRERA CUTANEA NO IRRITANTE EN FRASCO SPRAY </t>
  </si>
  <si>
    <t>BARRERA CUTANEA NO IRRITANTE EN TOALLA</t>
  </si>
  <si>
    <t>BARRERA PARA COLOSTOMIA No 30 A 32</t>
  </si>
  <si>
    <t>BOLSA CUTANEA PARA COLOSTOMIA ADULTO DE 60 MM</t>
  </si>
  <si>
    <t>BOLSA DE COLOSTOMIA 45 MM ADULTO</t>
  </si>
  <si>
    <t>BOLSA DE COLOSTOMIA 57 MM</t>
  </si>
  <si>
    <t>BOLSA DRENAJE URINARIO PEDIATRICO X 500 ML</t>
  </si>
  <si>
    <t>BOLSA NUTRICION PARENTERAL X 1000 ML</t>
  </si>
  <si>
    <t>BOLSA RECOLECTORA DE ORINA PEDIATRICA 100 ML</t>
  </si>
  <si>
    <t>BRAZALETE 1 VIA NEONATAL No1 DESECHABLES 100 % LIBRE DE LATEX CON CONECTOR UNIVERSAL</t>
  </si>
  <si>
    <t>BRAZALETE 1 VIA NEONATAL No3 DESECHABLES 100 % LIBRE DE LATEX CON CONECTOR UNIVERSAL</t>
  </si>
  <si>
    <t>BRAZALETE 1 VIA NEONATAL No4 DESECHABLES 100 % LIBRE DE LATEX CON CONECTOR UNIVERSAL</t>
  </si>
  <si>
    <t>BRAZALETE 1 VIA NEONATAL No5 DESECHABLES 100 % LIBRE DE LATEX CON CONECTOR UNIVERSAL</t>
  </si>
  <si>
    <t>BRAZALETE DE IDENTIFICACION ADULTO</t>
  </si>
  <si>
    <t>BRAZALETE DE IDENTIFICACION PEDIATRICA</t>
  </si>
  <si>
    <t>CANULA 4 PARA TRAQUEOSTOMIA SIN BALON NO FENESTRADA</t>
  </si>
  <si>
    <t>CANULA 5 PARA TRAQUEOSTOMIA CON BALON NO FENESTRADA</t>
  </si>
  <si>
    <t>CANULA 7.5 PARA TRAQUEOSTOMIA CON BALON NO FENESTRADA</t>
  </si>
  <si>
    <t>CANULA 8.0 PARA TRAQUEOSTOMIA CON BALON NO FENESTRADA</t>
  </si>
  <si>
    <t>CANULA GUEDEL NO 000 NEONATAL</t>
  </si>
  <si>
    <t>CANULA NASAL PARA OXIGENO ADULTO</t>
  </si>
  <si>
    <t>CANULA NASAL PARA OXIGENO ADULTO 3- 5 METROS</t>
  </si>
  <si>
    <t>CANULA NASAL PARA OXIGENO ADULTO 7 METROS</t>
  </si>
  <si>
    <t>CATETER INTRAVENOSO NO. 14 DE POLIURETANO CON DISPOSITIVO DE SEGURIDAD</t>
  </si>
  <si>
    <t>CATETER INTRAVENOSO NO. 16 DE POLIURETANO CON DISPOSITIVO DE SEGURIDAD</t>
  </si>
  <si>
    <t>CATETER INTRAVENOSO NO. 18 DE POLIURETANO CON DISPOSITIVO DE SEGURIDAD</t>
  </si>
  <si>
    <t>CATETER INTRAVENOSO NO. 20 DE POLIURETANO CON DISPOSITIVO DE SEGURIDAD</t>
  </si>
  <si>
    <t>CATETER INTRAVENOSO NO. 22 DE POLIURETANO CON DISPOSITIVO DE SEGURIDAD</t>
  </si>
  <si>
    <t>CATETER INTRAVENOSO NO. 24 DE POLIURETANO CON DISPOSITIVO DE SEGURIDAD</t>
  </si>
  <si>
    <t>ARPA MEDICAL SAS</t>
  </si>
  <si>
    <t>CATGUT CROMADO 3/0 AGUJA CURVA REDON 1/2 CIRCULO 24 -27 MM HEBRA DE 70-75CM G122T</t>
  </si>
  <si>
    <t>CATGUT CROMICO 2/0 CURVA REDONDA 1/2 CIRCULAR DE 37 HEBRA DE 70-90CM (SUTURA ABSORBIBLE)</t>
  </si>
  <si>
    <t>CINTA AUTOADHESIVA DE CONTROL QUIMICO PARA VAPOR LIBRE DE PLOMO</t>
  </si>
  <si>
    <t>SHERLEG LABORATORIES S.A.S</t>
  </si>
  <si>
    <t>COTONOIDE 12 X 12 MM, MAS O MENOS 5MM DE CONTORNO (ESPONJA QUIRURGICA) X 10 UNIDADES</t>
  </si>
  <si>
    <t>COTONOIDE 13 X 25 MM, MAS O MENOS 5MM DE CONTORNO (ESPONJA QUIRURGICA) X 10 UNIDADES</t>
  </si>
  <si>
    <t>COTONOIDE 13 X 38 MM, MAS O MENOS 5MM DE CONTORNO (ESPONJA QUIRURGICA) X 10 UNIDADES</t>
  </si>
  <si>
    <t>COTONOIDE 25 X 76 MM, MAS O MENOS 5MM DE CONTORNO (ESPONJA QUIRURGICA) X 10 UNIDADES</t>
  </si>
  <si>
    <t>CUELLO ORTOPEDICO DE THOMAS TALLA L</t>
  </si>
  <si>
    <t>CUELLO ORTOPEDICO RIGIDO DE FILADELFIA TALLA L</t>
  </si>
  <si>
    <t>CUELLO ORTOPEDICO RIGIDO DE FILADELFIA TALLA M</t>
  </si>
  <si>
    <t>CUELLO ORTOPEDICO RIGIDO DE FILADELFIA TALLA S</t>
  </si>
  <si>
    <t>CURAS POST PUNCION REDONDA DE 2.2.CM X 2.2CM</t>
  </si>
  <si>
    <t>DELANTAL PLASTICO PARA CIRUGIA DESECHABLE</t>
  </si>
  <si>
    <t>DESINFECTANTE: FORMALDEHIDO 0.04% GLUTALRALDEHIDO 0.1% CETRIMIDA 0.06%.X 1000CC</t>
  </si>
  <si>
    <t>SUMINISTROS HOSPITALARIOS SAS</t>
  </si>
  <si>
    <t>DETERGENTE LIQUIDO NEUTRO CONCENTRADO BIODEGRADABLE PARA SUPERFICIES Y ELEMENTOS DE USO HOSPITALARIO. X 500 ML</t>
  </si>
  <si>
    <t>DETERGENTE PENTAENZIMATICO X 1.000 ML</t>
  </si>
  <si>
    <t>DISPOSITIVO INTRAUTERINO T DE COBRE</t>
  </si>
  <si>
    <t>POLIMEDIC´S FARMACÉUTICA S.A.S</t>
  </si>
  <si>
    <t>DREN DE PENROSE DE LATEX 1 PULAGADA X 30CM ESTERIL</t>
  </si>
  <si>
    <t>DREN DE PENROSE DE LATEX 1/2 PULGADA X 30CM ESTERIL</t>
  </si>
  <si>
    <t>DREN DE PENROSE DE LATEX 1/4 PULGADA X 30CM ESTERIL</t>
  </si>
  <si>
    <t>DREN DE PENROSE DE LATEX 3/4 PULGADA X 30CM ESTERIL</t>
  </si>
  <si>
    <t>ELECTRODO PEDIATRICO</t>
  </si>
  <si>
    <t>EMPAQUE PARA ESTERILIZACION GRADO MEDICO ENTRE 60 Y 70GR/M2 DE 100MM X 5MM X 100M (FUELLE)</t>
  </si>
  <si>
    <t xml:space="preserve">ENDOGRAPADORA  45MM ART S/R </t>
  </si>
  <si>
    <t>ENVOLVEDERA 120 X 120 CAJA X 100 METROS REF N0120120</t>
  </si>
  <si>
    <t>M&amp;M EQUIPOS MEDICOS SAS</t>
  </si>
  <si>
    <t>ENVOLVEDERA DE TELA NO TEJIDA,CON FIBRAS SINTETICAS DE POLIPROPILENO TRESCAPAS 48 A 60 GR 100CM X 100CM</t>
  </si>
  <si>
    <t>ENVOLVEDERA DE TELA NO TEJIDA,CON FIBRAS SINTETICAS DE POLIPROPILENO TRESCAPAS 48 A 60 GR 50CM X50CM</t>
  </si>
  <si>
    <t>ENVOLVEDERA DE TELA NO TEJIDAS FIBRAS SINTETICAS DE POLIPROPILENO 48 A 60 GR 75CM X 75CM</t>
  </si>
  <si>
    <t>EQUIPO BOMBA PARA SOLUCIONES DE ADMON INTRAVENOSA Y MEDICAMENTOS NO FOTOSENSIBLES</t>
  </si>
  <si>
    <t>EQUIPO BOMBA PARA SOLUCIONES DE ADMON IV. Y MEDICAMENTOS FOTOSENSIBLES Y N. PARENTERAL</t>
  </si>
  <si>
    <t>EQUIPO DE MACROGOTEO SIN AGUJA PARA ADMINISTRACION DE LIQUIDOS IV</t>
  </si>
  <si>
    <t>EQUIPO EN Y TUR PARA IRRIGACION</t>
  </si>
  <si>
    <t>EQUIPO PARA TRANSFUSION O ADMINISTRACION DE SANGRE</t>
  </si>
  <si>
    <t>ESPECULO DESECHABLE PARA OTOSCOPIO ADULTO</t>
  </si>
  <si>
    <t>ESPECULO VAGINAL DESECHABLE TALLAS M</t>
  </si>
  <si>
    <t>ESPECULO VAGINAL DESECHABLE TALLAS S</t>
  </si>
  <si>
    <t>ESTOQUINETA ESTERIL TIPO MEDIA DE 6 X 110CM</t>
  </si>
  <si>
    <t>EXTENSION ANESTESIA PEDIATRICA</t>
  </si>
  <si>
    <t>FIJADOR PARA CITOLOGIA FRASCO X 160ML</t>
  </si>
  <si>
    <t>FILTRO BACTERIANO VIRICO ADULTO PARA VENTILADOR MECANICO</t>
  </si>
  <si>
    <t>FILTRO INTERCAMBIADOR NARIZ CAMELLO ADULTO</t>
  </si>
  <si>
    <t>FILTRO INTERCAMBIADOR NARIZ CAMELLO PEDIATRICO</t>
  </si>
  <si>
    <t>FRASCO PARA RECOLECCION MUESTRA DE ORINA</t>
  </si>
  <si>
    <t>UCIPHARMA S.A</t>
  </si>
  <si>
    <t>FUNDA PROTECTORA DE CABLES VIDEO</t>
  </si>
  <si>
    <t>GASA 8 PLIEGUES TEJIDA 7.5 X 7.5CM X 3 UNIDADES ESTERILES</t>
  </si>
  <si>
    <t>GASA 8 PLIEGUES TEJIDA 7.5 X 7.5CM X 5 UNIDADES ESTERILES</t>
  </si>
  <si>
    <t>GEL HIDRATANTE CON AGINATO DECALCIO Y ACIDO BORICO PARA HERIDAS DERMICAS TUBO 85 GR</t>
  </si>
  <si>
    <t>GEL PARA ULTRASONIDO FRASCO X 240 ML</t>
  </si>
  <si>
    <t>GRAPADORA CIRCULAR CURV CORT 33MMCDH33A</t>
  </si>
  <si>
    <t>JOHNSON Y JOHNSON DE COLOMBIA S.A</t>
  </si>
  <si>
    <t>GRAPADORA LINEAL CORT 75MM NTLC75</t>
  </si>
  <si>
    <t>GUANTE EXAMEN NO ESTERIL TALLA L</t>
  </si>
  <si>
    <t>GUANTE NITRILO TALLA L CAJA</t>
  </si>
  <si>
    <t>GUANTE NITRILO TALLA M CAJA</t>
  </si>
  <si>
    <t>GUANTE NITRILO TALLA S CAJA</t>
  </si>
  <si>
    <t>GUANTE QUIRURGICO DOBLE /Y PROTECCION VIRAL (ESTERIL) TALLA 8</t>
  </si>
  <si>
    <t>GUANTE QUIRURGICO DOBLE /Y PROTECCION VIRAL(ESTERIL)TALLA 7</t>
  </si>
  <si>
    <t>GUANTE QUIRURGICO DOBLE /Y PROTECION VIRAL (ESTERIL)TALLA 7.5</t>
  </si>
  <si>
    <t>GUANTE QUIRURGICO DOBLE/Y PROTECCION VIRAL (ESTERIL)TALLA 6.5</t>
  </si>
  <si>
    <t>GUANTE QUIRURGICO ESTERIL 6.5 PAR</t>
  </si>
  <si>
    <t>GUANTE QUIRURGICO ESTERIL SIN TALCO 7.5 PAR</t>
  </si>
  <si>
    <t>GUANTES DE VINILO TALLA L CAJA</t>
  </si>
  <si>
    <t>GUANTES DE VINILO TALLA M CAJA</t>
  </si>
  <si>
    <t>GUANTES DE VINILO TALLA S CAJA</t>
  </si>
  <si>
    <t>GUANTES PARA EXAMEN NO ESTERIL TALLA M PAR</t>
  </si>
  <si>
    <t>GUANTES PARA EXAMEN NO ESTERIL TALLA S PAR</t>
  </si>
  <si>
    <t>COMPAÑIA DE REPRESENTACIONES MEDICAS CTP MEDICA S.A</t>
  </si>
  <si>
    <t xml:space="preserve">HEMOSTATICO ABSORBIBLE DE CELULOSA OXIDADA REGENERADA Y NO REGENERADA TIPO MALLA SUELTA 5 X 7.5CM  </t>
  </si>
  <si>
    <t>HEMOSTATICO FIBRILAR ABSORBIBLE DE CELULOSA OXIDADA REGENERADA Y NO REGENERADA 5 X 10CM</t>
  </si>
  <si>
    <t>HIDROGEL ESTERIL TUBO X 25 A 30 GR</t>
  </si>
  <si>
    <t>HOJA DE BISTURI N. 11</t>
  </si>
  <si>
    <t>HOJA DE BISTURI N. 12</t>
  </si>
  <si>
    <t>HOJA DE BISTURI N. 15</t>
  </si>
  <si>
    <t>HOJA DE BISTURI N. 20</t>
  </si>
  <si>
    <t>HOJA DE BISTURI N. 21</t>
  </si>
  <si>
    <t>HUMIDIFICADOR PLASTICO PARA OXIGENO</t>
  </si>
  <si>
    <t>INCENTIVO RESPIRATORIO</t>
  </si>
  <si>
    <t>INDICADOR BIOLOGICO LECTURA RAPIDA 24 MINUTOS REF:1492V (ATTEST-490)3M</t>
  </si>
  <si>
    <t xml:space="preserve">INDICADOR BIOLOGICO PARA VAPOR LECTURA RAPIDA A 1 HORA POR UNIDAD
</t>
  </si>
  <si>
    <t>INDICADOR CONTROL BIOLOGICO DE VAPOR AMPOLLA LECTURA RAPIDA PARA AUTOCLAVE GRAVITACIONAL</t>
  </si>
  <si>
    <t>INMOVILIZADOR DE HOMBRO PEDIATRICO</t>
  </si>
  <si>
    <t>INSPIROMETRO DE INCENTIVO</t>
  </si>
  <si>
    <t>JERINGA PRELLENADA CON SOLUCION SALINA NORMAL 10ML</t>
  </si>
  <si>
    <t>KIT BARRERA BLANDA Y BOLSA PARA COLOSTOMIA X 38 MM</t>
  </si>
  <si>
    <t>KIT CITOLOGIA (ESPECULO VAGINAL CEPILLO LAMINILLA ESMERILADA ESPATULA CAJILLA DE TRANSPORTE) TALLA S</t>
  </si>
  <si>
    <t>KIT CPAP NASAL DESECHABLE TALLA L O MEDIDA DE PERIMETRO CEFALICO 29-36 (INCLUYE SISTEMA INTERFASE VENTILACION NO INVASIVA NEONATAL CPAP, GORRO, MASCARA NEONATAL NO INVASIVA, PRONG)</t>
  </si>
  <si>
    <t>KIT CPAP NASAL DESECHABLE TALLA M O MEDIDA DE PERIMETRO CEFALICO 25-29 (INCLUYE SISTEMA INTERFASE VENTILACION NO INVASIVA NEONATAL CPAP, GORRO, MASCARA NEONATAL NO INVASIVA, PRONG)</t>
  </si>
  <si>
    <t>KIT CPAP NASAL DESECHABLE TALLA S O MEDIDA DE PERIMETRO CEFALICO 22- 25 (INCLUYE SISTEMA INTERFASE VENTILACION NO INVASIVA NEONATAL CPAP, GORRO, MASCARA NEONATAL NO INVASIVA, PRONG)</t>
  </si>
  <si>
    <t>KIT CPAP NASAL DESECHABLE TALLA XS O MEDIDA DE PERIMETRO CEFALICO 10-22CMS (INCLUYE SISTEMA INTERFASE VENTILACION NO INVASIVA NEONATAL CPAP, GORRO, MASCARA NEONATAL NO INVASIVA, PRONG)</t>
  </si>
  <si>
    <t>KIT DE CITOLOGIA (ESPECULO LAMINA ORILLO ESMERILADOCITOCEPILLO Y ESPATULA TALLA M)</t>
  </si>
  <si>
    <t>KIT MASCARA FACIAL NO INVASIVA TALLA LARGO</t>
  </si>
  <si>
    <t>KIT MASCARA FACIAL NO INVASIVA TALLA MEDIO</t>
  </si>
  <si>
    <t>KIT PARA LAPAROSCOPIA (UN TROCAR DE 5MM +DOS TROCAR DE 10 -12MM)</t>
  </si>
  <si>
    <t>KIT PARA LIGADURA DE VARICES ESOFAGICAS</t>
  </si>
  <si>
    <t>KIT TROCAR DE PUNTA DILATADORA DE 12MMX100 (2CANULAS 1 OBTURADOR)</t>
  </si>
  <si>
    <t>KIT VENTURY ADULTO QUE CONTENGA MASCARA, MANGUERA LISA MANGUERA CORRUGADA Y VENTURY) CON LOS COLORES UNIVERSALES PARA FIO2</t>
  </si>
  <si>
    <t>KIT VENTURY PEDIATRICO QUE CONTENGA MASCARA, MANGUERA LISA MANGUERA CORRUGADA Y VENTURY)CON LOSCOLORES UNIVERSALES PARA FIO2</t>
  </si>
  <si>
    <t>LAPIZ PARA ELECTROBISTURI ESTERIL</t>
  </si>
  <si>
    <t xml:space="preserve">LINEA DE MUESTREO CAPNOGRAFIA MACHO /MACHO EXTENSION DE 3METROS </t>
  </si>
  <si>
    <t>LINER SUCCION 1000CC SOLIDIFICANTE</t>
  </si>
  <si>
    <t>LINER SUCCION 1500CC - SOLIDIFICANTE</t>
  </si>
  <si>
    <t>LINER SUCCION 3000CC - SOLIDIFICANTE</t>
  </si>
  <si>
    <t>MALLA INCONTINENCIA URINARIA FEMENINA TOT</t>
  </si>
  <si>
    <t>MALLA PARA CORRECCION DE PROLAPSO GENITAL KIT</t>
  </si>
  <si>
    <t>MANGUERA CORRUGADA AEROSOL TERAPIA RESPIRATORIA ROLLO X 30 METROS CAJA</t>
  </si>
  <si>
    <t>MANTA TERMICA DESECHABLE</t>
  </si>
  <si>
    <t>MASCARA 3 PARA ANESTESIA</t>
  </si>
  <si>
    <t>MASCARA 4 PARA ANESTESIA</t>
  </si>
  <si>
    <t>MASCARA 5 PARA ANESTESIA</t>
  </si>
  <si>
    <t>MASCARA ANESTESIA NO. 6</t>
  </si>
  <si>
    <t>MASCARA LARINGEA No 1 - DESECHABLE</t>
  </si>
  <si>
    <t>MASCARA LARINGEA No 1,5 - DESECHABLE</t>
  </si>
  <si>
    <t>MASCARA LARINGEA No 2 - DESECHABLE</t>
  </si>
  <si>
    <t>MASCARA LARINGEA No 2,5 - DESECHABLE</t>
  </si>
  <si>
    <t>MASCARA LARINGEA No 3 - DESECHABLE</t>
  </si>
  <si>
    <t>MASCARA LARINGEA No 4 - DESECHABLE</t>
  </si>
  <si>
    <t>MASCARA LARINGEA No 5 - DESECHABLE</t>
  </si>
  <si>
    <t>MASCARA PARA OXIGENO CON RESERVORIO PEDIATRICA</t>
  </si>
  <si>
    <t>MASCARA PARA TRAQUEOSTOMIA ADULTO</t>
  </si>
  <si>
    <t>MASCARA PARA TRAQUEOSTOMIA PEDIATRICA</t>
  </si>
  <si>
    <t>MECHAS GINECOLOGICAS DE GASA 100% EN ALGODON ESTERIL</t>
  </si>
  <si>
    <t>NEBULIZADOR JET (CON ENTRADA DE AIRE)</t>
  </si>
  <si>
    <t>NIPLE PLASTICO PARA FUENTE DE OXIGENO</t>
  </si>
  <si>
    <t>OVEROL ESTERIL DESECHABLE EN TELA QUIRURGICA CON ESCAFANDRA Y POLAINAS Y RESORTE EN LOS PUÑOS</t>
  </si>
  <si>
    <t>PAÑAL ADULTO TALLA L</t>
  </si>
  <si>
    <t>PAPEL CREPADO 1 GENERACION PARA ESTERILIZACION 55-60 GRAMOS 120X120CM</t>
  </si>
  <si>
    <t>PAPEL CREPADO DE 50CM X 100 METROS</t>
  </si>
  <si>
    <t>PAPEL CREPADO DE 54CM X 100 METROS</t>
  </si>
  <si>
    <t>PAPEL ECOGRAFO 50MM X 30 MTS ROLLO</t>
  </si>
  <si>
    <t>PAPEL PARA ELECTROCARDIOGRAFO 80 MM X 30 EN ROLLO</t>
  </si>
  <si>
    <t>PAPEL PARA MONITOR FETAL 112MMX90MMX 150 HOJAS PLEGADO EN Z LINEA ROJA</t>
  </si>
  <si>
    <t>PAPEL PARA MONITOR FETAL 150 MM X 90 MM</t>
  </si>
  <si>
    <t>PAPEL TERMICO DE ALTA DENSIDAD PARA ECOGRAFO 110MM X 18MTS EN ROLLO</t>
  </si>
  <si>
    <t>PAQUETE DE CIRUGIA GENERAL PAQUETE DE TELA NO TEJIDA GRADO MEDICO ESTERIL CUYO MATERIAL DEBE DE SER PERMEABLE, REPELENTE A LA PENETRACION DE LIQUIDOS Y FLUIDOS, DE COLOR ANTIREFLEJANTE, NO TRANSPARANTE, ANTIESTATICA, RESISTENTE A LA TENSION EN USO NORMA,L LIBRE DE LATEX Y DE PELUSA NO FAMABLE: CONTENIDO: 1 ENVOLVEDERA DE 200 X 145 CMS CON REFUERZO ABSORBENTE DE 160X75CM; 1 FUNDA PARA MESA DE MAYO 60 X 136 CMS CON REFUERZO DE MATERIAL ABSORBENTE DE 50 A 55CMS; 1CAMPO DE PIEL SIN ADHESIVO 70 X 80 CM; 3 BATAS QUIRURGICASCON MANGAS REFORZADAS DE 132 DE LARGO X 150 DE ANCHO CON 8 TIRAS DE AMARRE EN LA PARTE POSTERIOR PUÑOS RESORTADOS DE 8 A 10CMS DE LARGO 100% EN ALGODON, CON TARJETA DE TRANFERENCIA CON TOALLA PARA SECADO DE MANOS EN TELA ABSORBENTE DE 45 X45CMS; 4CAMPOS DE PIEL CON ADHESIVO 80 X 70 CMS; 1 SABANA QUIRURGICA 145 X 200 CMS; 1CAMPO QUIRUGICO FENESTRADO CON ABSORBENTE 182 X 200 CMS, EL FENESTRADO DE 10 CMS X 30 CMSCON ADHESIVO PARA SU FIJACION Y SUJETADORES PARA TUBO DE SUCCION Y LAPIZ DE ELECTRO-BISTURI.; 1CAMPO DE PIEL SIN ADHESIVO DE 70 X 80 CMS; 1 BOLSA PARA SUTURAS 17 X 18 CMS) EMPAQUETADO ELCONTENIDO EN BOLSA GRADO MEDICO INTRAFIL. (LAS MEDIDAS SON APROXIMADAS,CON INDICADOR DEL SISTEMA DE ESTERILIZACION Y LISTADO DE CONTENIDO)</t>
  </si>
  <si>
    <t>PAQUETE PARA PARTO: PAQUETE DE TELA NO TEJIDA GRADO MEDICO ESTERIL,CUYO MATERIAL DEBE DE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 LISTADO DE CONTENIDO)</t>
  </si>
  <si>
    <t>PAQUETE QUIRURGICO ESTERIL CATETER</t>
  </si>
  <si>
    <t>PAQUETE QUIRURGICO ESTERIL: 1 ENVOLVEDERA 2.40X1.40 SMS +/- 1 CM
1 ENVOLVEDERA 2.00X1.50 SMS +/- 1 CM
3 TOALLAS PARA SECADO DE MANOS
3 BATA QUIRURGICA AMERICANA PUÑO ALGODON SMS
4 CAMPO PIEL 0.80X0.65 ADH SMS
1 CAMPO PIEL AUXILIAR 0.80X0.65 SMS +/- 1 CM
1 FUNDA DE MAYO 1.30X0.60 PLASTIFICADA +/- 1 CM
1 BOLSA PLASTICA PARA SUTURA
1 SABANA SUPERIOR 2.00X1.50 SMS +/- 1 CM 1 SABANA INFERIOR 2.00X1.50 SMS +/- 1 CM
1 CAMPO OPERATORIO 2.40X1.40 SMS +/- 1 CM
INDICADOR QUIMICO DE ESTERILIZACION</t>
  </si>
  <si>
    <t>PELICULA SUAVE DE TEJIDO SIN TEJER PARA RETENCION EN ROLLO DE 10 CM X 10 M -CINTA ADHESIVA DE USO MEDICO</t>
  </si>
  <si>
    <t>PELICULA TRANSPARENTE ADHESIVA DE POLIURETANO EN ROLLO 10X10</t>
  </si>
  <si>
    <t xml:space="preserve">PIEZA DE MANO BLUE HP BLUE HYARMONIC    </t>
  </si>
  <si>
    <t>PISTOLA PARA CIRUGIA LAPAROSCOPICA ARTICULADA 60MM CON BATERIA</t>
  </si>
  <si>
    <t>PLACA ELECTROBISTURI BIPOLAR ADULTO DOBLE SIN CABLE</t>
  </si>
  <si>
    <t>PRESERVATIVOS -CONDONES</t>
  </si>
  <si>
    <t>RECARGA AZUL 45MM ENDO ECHELON ECR45B</t>
  </si>
  <si>
    <t>RECARGA DORADA 45MM ECHELON ECR45D</t>
  </si>
  <si>
    <t>RECARGA VERDE 45MM ECHELON ECR45G</t>
  </si>
  <si>
    <t>RECOLECTOR DE CORTOPUNZANTES 2.9L</t>
  </si>
  <si>
    <t>RETRACTOR RIGIDO DE 2.5-6CM</t>
  </si>
  <si>
    <t>ROLLO DE GASA IMPREGNADA EN PARAFINA DE 1 METRO POR 15CM DE ANCHO ESTERIL</t>
  </si>
  <si>
    <t>SET MICRONEBULIZADOR ADULTO</t>
  </si>
  <si>
    <t>SET MICRONEBULIZADOR PEDIATRICO</t>
  </si>
  <si>
    <t>SISTEMA DE DRENAJE TORAXICO SENCILLO (HUMEDO)CAPACIDAD (PLEURV-HUMEDO)CAPAC/D 2.000 A 3.200CC SAL XA SUCCION</t>
  </si>
  <si>
    <t>SONDA DE SUCCION CERRADA No. 10 FR</t>
  </si>
  <si>
    <t>SONDA DE SUCCION CERRADA No. 14 FR</t>
  </si>
  <si>
    <t>SONDA DE SUCCION CERRADA No. 16 FR</t>
  </si>
  <si>
    <t>SONDA DE SUCCION CERRADA No. 6 FR</t>
  </si>
  <si>
    <t>SONDA FOLEY 2 VIAS No. 10</t>
  </si>
  <si>
    <t>SONDA FOLEY 2 VIAS No. 20</t>
  </si>
  <si>
    <t>SONDA FOLEY SILICONADA 2 VIAS No. 6FR</t>
  </si>
  <si>
    <t>SONDA FOLEY SILICONADA 2 VIAS No. 8 FR</t>
  </si>
  <si>
    <t>SONDA FOLEY SILICONADA 2 VIAS No.16 FR</t>
  </si>
  <si>
    <t>SONDA NASOGASTRICA 5 FR</t>
  </si>
  <si>
    <t>SONDA NASOGASTRICA N. 6</t>
  </si>
  <si>
    <t>SONDA NASOGASTRICA N. 8</t>
  </si>
  <si>
    <t>SONDA NASOGASTRICA N.10</t>
  </si>
  <si>
    <t>SONDA NASOGASTRICA N.12</t>
  </si>
  <si>
    <t>SONDA NASOGASTRICA N.14</t>
  </si>
  <si>
    <t>SONDA NASOGASTRICA N.16</t>
  </si>
  <si>
    <t>SONDA NASOGASTRICA N.18</t>
  </si>
  <si>
    <t>SONDA NASOGASTRICA N.20</t>
  </si>
  <si>
    <t>SONDA PARA SUCCION CERRADA 8FR</t>
  </si>
  <si>
    <t>SONDA PARA SUCCION No. 10</t>
  </si>
  <si>
    <t>SONDA PARA SUCCION No. 12</t>
  </si>
  <si>
    <t>SONDA PARA SUCCION No. 14</t>
  </si>
  <si>
    <t>SONDA PARA SUCCION No. 6</t>
  </si>
  <si>
    <t>SONDA PARA SUCCION No. 8</t>
  </si>
  <si>
    <t>SONDA URETRAL NELATON 5 FR</t>
  </si>
  <si>
    <t>SONDA URETRAL NELATON N. 18</t>
  </si>
  <si>
    <t>SONDA URETRAL NELATON N. 6</t>
  </si>
  <si>
    <t>SONDA URETRAL NELATON N. 8</t>
  </si>
  <si>
    <t>SONDA URETRAL NELATON N.10</t>
  </si>
  <si>
    <t>SONDA URETRAL NELATON N.12</t>
  </si>
  <si>
    <t>SONDA URETRAL NELATON N.14</t>
  </si>
  <si>
    <t>SONDA URETRAL NELATON N.16</t>
  </si>
  <si>
    <t>SONDA URETRAL NELATON N.20</t>
  </si>
  <si>
    <t>SONDA VESICAL (FOLEY) 22 FR 3 VIAS LATEX</t>
  </si>
  <si>
    <t>SONDA VESICAL (FOLEY) 24 FR 3 VIAS LATEX</t>
  </si>
  <si>
    <t>SUTURA ACIDO POLIGLICOLICO 3/0 CON AGUJA CURVA CORTANTE 19-20MM HB 70CM</t>
  </si>
  <si>
    <t>SUTURA DE SEDA NEGRA TRENZADA 0 AGUJA CORTANTE 3/8CIRCULO 34-37MM HEBRA 70-75CM</t>
  </si>
  <si>
    <t>SUTURA MONOFILAMENTO ABSORBIBLE DE GLICONATO 3/0 AGUJA REVERSO CORTANTE 3/8 CIRCULO 19-20MM HEBRA 70-75CM</t>
  </si>
  <si>
    <t>SUTURA MONOFILAMENTO ABSORBIBLE DE POLIDIOXANONA ANTIBACTERIAL 0 AGUJA REDONDA 1/2 CIRCULO 34-37MM HEBRA 90CM</t>
  </si>
  <si>
    <t>SUTURA NO ABSORBIBLE DE POLIPROPILENO 5/0 CURVA CORTANTE 3/8 CIRCULO DE 19-20MM HEBRA 45CM</t>
  </si>
  <si>
    <t>SUTURA NO ABSORBIBLE SEDA NEGRA TRENZADA 2/0 AGUJA RECTA 60MM HEBRA 70-75CM</t>
  </si>
  <si>
    <t>SUTURA NO ABSORBIBLE SEDA NEGRA TRENZADA 3/0 AGUJA REDONDA 1/2 CIRCULO 24-26MM HEBRA70- 75CM</t>
  </si>
  <si>
    <t>TAPON HEPARINIZADO</t>
  </si>
  <si>
    <t>TROCAR DE 5 MM OPTICO SIN CUCHILLA CAMISAS ESTABILIZADORA LONGITUD 100MM</t>
  </si>
  <si>
    <t>TUBO DE DRENAJE TORACICO 20 FR</t>
  </si>
  <si>
    <t>TUBO DE DRENAJE TORACICO 22 FR</t>
  </si>
  <si>
    <t>TUBO DE DRENAJE TORACICO 24 FR</t>
  </si>
  <si>
    <t>TUBO DE DRENAJE TORACICO 28 FR</t>
  </si>
  <si>
    <t>TUBO DE DRENAJE TORACICO 30 FR</t>
  </si>
  <si>
    <t>TUBO DE DRENAJE TORACICO 32 FR</t>
  </si>
  <si>
    <t>TUBO DE DRENAJE TORACICO 34 FR</t>
  </si>
  <si>
    <t>TUBO DE DRENAJE TORACICO 36 FR</t>
  </si>
  <si>
    <t>TUBO EN T N. 16 EN LATEX</t>
  </si>
  <si>
    <t>TUBO EN T N.12 EN LATEX</t>
  </si>
  <si>
    <t>TUBO EN T N.14 EN LATEX</t>
  </si>
  <si>
    <t>TUBO EN T N.18 EN LATEX</t>
  </si>
  <si>
    <t>TUBO ENDOTRAQUEAL N. 6.5 SIN BALON, APIROGENO, RADIOPACO Y ESTERIL</t>
  </si>
  <si>
    <t>TUBO ENDOTRAQUEAL No. 7.5 CON BALON</t>
  </si>
  <si>
    <t>TUBO ENDOTRAQUEAL No. 8.0 CON BALON</t>
  </si>
  <si>
    <t>TUBO GUIA ENDOTRAQUEAL No. 10</t>
  </si>
  <si>
    <t>TUBO SUCCION SILICONADO 3 METROS MAS CANULA</t>
  </si>
  <si>
    <t>TUBO TRAMPA PARA ESPECIMEN CON ADAPTADOR DESECHABLE (TRAMPA DE LUCKER)</t>
  </si>
  <si>
    <t>VENDA DE ALGODON LAMINADO NO ESTERIL. 4X5 YARDAS</t>
  </si>
  <si>
    <t>VENDA DE ALGODON LAMINADO NO ESTERIL.3X5 YARDAS</t>
  </si>
  <si>
    <t>VENDA DE ALGODON LAMINADO NO ESTERIL.5X5 YARDAS</t>
  </si>
  <si>
    <t>VENDA DE ALGODON LAMINADO NO ESTERIL.6X5 YARDAS</t>
  </si>
  <si>
    <t>VENDA DE GASA 5 IN X5</t>
  </si>
  <si>
    <t>VENDA DE GASA 6 IN X 5</t>
  </si>
  <si>
    <t>VENDA DE YESO 6 X 5 YARDAS</t>
  </si>
  <si>
    <t>VENDA ELASTICA ESTERIL 4 X 5</t>
  </si>
  <si>
    <t>VENDA ELASTICA ESTERIL 5 X 5</t>
  </si>
  <si>
    <t>VENDA ELASTICA ESTERIL 6 X 5</t>
  </si>
  <si>
    <t>VESTIDO DE MAYO ANTIFLUIDOS PARA PERSONAL QUIRURGICO CON BOLSILLOS CON CAUCHO TALLAS M, L, XL</t>
  </si>
  <si>
    <t>YODOPOVIDONA ESPUMA FRASCO X 120ML</t>
  </si>
  <si>
    <t>YODOPOVIDONA ESPUMA FRASCO X 60ML</t>
  </si>
  <si>
    <t>YODOPOVIDONA SOLUCION FRASCO X 60ML</t>
  </si>
  <si>
    <t>OBSERVACIONES</t>
  </si>
  <si>
    <t>VALOR UNITARIO + IVA</t>
  </si>
  <si>
    <t>VALOR TOTAL (IVA INCLUIDO)</t>
  </si>
  <si>
    <t>TOTAL</t>
  </si>
  <si>
    <t>TRES MILLONES CIENTO CUARENTA Y DOS MIL QUINIENTOS SETENTA Y SIETE PESOS ($3.142.577) M/CTE.</t>
  </si>
  <si>
    <t>DOS MILLONES SETECIENTOS VEINTIDOS MIL DOSCIENTOS PESOS ($2.722.200) M/CTE.</t>
  </si>
  <si>
    <t>CIENTO CUATRO MILLONES QUINIENTOS SESENTA Y CINCO MIL SEISCIENTOS SIETE PESOS ($104.565.607) M/CTE.</t>
  </si>
  <si>
    <t>AGUJA DESECHABLE HIPODERMICA
21 G X 1 1/2</t>
  </si>
  <si>
    <t>ASA DE SILICONA PARA REPARACION DE ESTRUCTURAS VASCULARES AZUL
3MM</t>
  </si>
  <si>
    <t>ASA DE SILICONA PARA REPARACION DE ESTRUCTURAS VASCULARES ROJA
3MM</t>
  </si>
  <si>
    <t>DREN DE PENROSE DE LATEX 1/4
PULGADA X 30CM ESTERIL</t>
  </si>
  <si>
    <t>DREN DE PENROSE DE LATEX 3/4
PULGADA X 30CM ESTERIL</t>
  </si>
  <si>
    <t>MASCARA LARINGEA No 2 -
DESECHABLE</t>
  </si>
  <si>
    <t>PAPEL CREPADO DE 50CM X 100
METROS</t>
  </si>
  <si>
    <t>PAPEL PARA ELECTROCARDIOGRAFO
80 MM X 30 EN ROLLO</t>
  </si>
  <si>
    <t>SONDA DE SUCCION CERRADA No. 6
FR</t>
  </si>
  <si>
    <t>VEINTIOCHO MILLONES SEISCIENTOS CINCO MIL CIENTOS SESENTA Y CINCO PESOS ($28.605.165) M/CTE.</t>
  </si>
  <si>
    <t xml:space="preserve">AGUJA DESECHABLE HIPODERMICA 18 G X 1 </t>
  </si>
  <si>
    <t>HEMOSTATICO ABSORBIBLE DE CELULOSA OXIDADA REGENERADA Y NO REGENERADA TIPO MALLA SUELTA 5 X 7.5CM</t>
  </si>
  <si>
    <t>DOS MILLONES CINCO MIL SEISCIENTOS CUARENTA PESOS ($2.005.640) M/CTE.</t>
  </si>
  <si>
    <t>ENDOGRAPADORA  45MM ART S/R</t>
  </si>
  <si>
    <t>PIEZA DE MANO BLUE HP BLUE HYARMONIC</t>
  </si>
  <si>
    <t>VEINTIOCHO MILLONES CIENTO VEINTIDOS MIL SIETE PESOS ($28.122.007).</t>
  </si>
  <si>
    <t>SEIS MIL DOSCIENTOS TREINTA Y SIETE PESOS ($6.237) M/CTE.</t>
  </si>
  <si>
    <t>UN MILLÓN CUATROCIENTOS SETENTA Y CINCO MIL CUATROCIENTOS DOCE PESOS ($1.475.412) M/CTE.</t>
  </si>
  <si>
    <t>BOLSA PARA CADAVER ANTIFLUIDO CON CIERRE HERMETICO</t>
  </si>
  <si>
    <t>NO ACEPTAR RECOMENDACIÓN NO ROTA / 7 MESES.</t>
  </si>
  <si>
    <t>LIFE SUMIMED SAS</t>
  </si>
  <si>
    <t>DIECISEIS MILLONES SEISCIENTOS SETENTA Y DOS MIL DOSCIENTOS CUARENTA PESOS ($16.672.240) M/CTE.</t>
  </si>
  <si>
    <t>M&amp;M EQUIPOS MEDICOS S.A.S.</t>
  </si>
  <si>
    <t>VEINTISEIS MILLONES CUATROCIENTOS VEINTIUN MIL QUINIENTOS SETENTA Y TRES PESOS ($26.421.573) M/CTE.</t>
  </si>
  <si>
    <t xml:space="preserve">EQUIPO BOMBA INFUSION FOTO PROTECTOR   </t>
  </si>
  <si>
    <t>DREN DE PENROSE DE LATEX 1
PULAGADA X 30CM ESTERIL</t>
  </si>
  <si>
    <t>DREN DE PENROSE DE LATEX 1/2
PULGADA X 30CM ESTERIL</t>
  </si>
  <si>
    <t>PAQUETE PARA PARTO: PAQUETE DE TELA NO TEJIDA GRADO MEDICO ESTERIL,CUYO MATERIAL DEBE DE 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 LISTADO DE CONTENIDO)</t>
  </si>
  <si>
    <t>PAQUETE QUIRURGICO ESTERIL
CATETER</t>
  </si>
  <si>
    <t>EQUIPO BOMBA INFUSION
FOTO PROTECTOR</t>
  </si>
  <si>
    <t>PAQUETE QUIRURGICO ESTERIL: 1 ENVOLVEDERA 2.40X1.40 SMS +/- 1 CM
1 ENVOLVEDERA 2.00X1.50 SMS +/- 1 CM
3 TOALLAS PARA SECADO DE MANOS
3 BATA QUIRURGICA AMERICANA PUÑO ALGODON SMS
4 CAMPO PIEL 0.80X0.65 ADH SMS
1 CAMPO PIEL AUXILIAR 0.80X0.65 SMS +/- 1 CM
1 FUNDA DE MAYO 1.30X0.60 PLASTIFICADA +/- 1 CM
1 BOLSA PLASTICA PARA SUTURA
1 SABANA SUPERIOR 2.00X1.50 SMS +/- 1 CM
1 SABANA INFERIOR 2.00X1.50 SMS +/- 1 CM
1 CAMPO OPERATORIO 2.40X1.40 SMS +/- 1 CM
INDICADOR QUIMICO DE ESTERILIZACION</t>
  </si>
  <si>
    <t>VEINTIÚN MILLONES SEISCIENTOS CUARENTA Y CINCO MIL TREINTA Y UN PESOS ($21.645.031) M/CTE.</t>
  </si>
  <si>
    <t>KIT CPAP NASAL DESECHABLE TALLA M O MEDIDA DE PERIMETRO CEFALICO 25-29 (INCLUYE SISTEMA INTERFASE VENTILACION NO INVASIVA NEONATAL CPAP, GORRO, MASCARA NEONATAL NO NVASIVA, PRONG)</t>
  </si>
  <si>
    <t>NUEVE MILLONES OCHOCIENTOS NOVENTA Y CUATRO MIL DOSCIENTOS CUARENTA PESOS ($9.894.240) M/CTE.</t>
  </si>
  <si>
    <t>LINEA DE MUESTREO CAPNOGRAFIA MACHO /MACHO EXTENSION DE 3METROS</t>
  </si>
  <si>
    <t>DOS MILLONE DOCE MIL SEISCIENTOS SESENTA Y CINCO PESOS ($2.012.665) M/CTE.</t>
  </si>
  <si>
    <t>DIECIOCHO MIL OCHOCIENTOS TRES PESOS ($18.803) M/CTE.</t>
  </si>
  <si>
    <t>OCHENTA MIL PESOS ($80.000) M/CTE.</t>
  </si>
  <si>
    <t xml:space="preserve">FUNDA PROTECTORA DE CABLES VIDEO </t>
  </si>
  <si>
    <t>DOCE MILLONES SEISCIENTOS NOVENTA Y TRES MIL SETECIENTOS TREINTA PESOS ($12.693.730) M/CTE.</t>
  </si>
  <si>
    <t>CUATRO MILLONES CUATROCIENTOS NOVENTA Y SEIS MIL SEISCIENTOS DIECISIETE PESOS ($4.496.617) M/CTE.</t>
  </si>
  <si>
    <t>VALOR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</si>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</sst>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\-&quot;$&quot;#,##0"/>
    <numFmt numFmtId="165" formatCode="dd/mm/yyyy;@"/>
    <numFmt numFmtId="166" formatCode="#,##0;[Red]#,##0"/>
    <numFmt numFmtId="167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name val="Calibri"/>
      <family val="1"/>
    </font>
    <font>
      <sz val="10"/>
      <color rgb="FF000000"/>
      <name val="Times New Roman"/>
      <family val="1"/>
    </font>
    <font>
      <b/>
      <sz val="10"/>
      <name val="Calibri"/>
      <family val="2"/>
    </font>
    <font>
      <b/>
      <sz val="10"/>
      <name val="Calibri"/>
      <family val="1"/>
    </font>
    <font>
      <b/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left" vertical="center" wrapText="1"/>
    </xf>
    <xf numFmtId="3" fontId="2" fillId="0" borderId="11" xfId="0" applyNumberFormat="1" applyFont="1" applyFill="1" applyBorder="1" applyAlignment="1">
      <alignment horizontal="right" vertical="center" shrinkToFit="1"/>
    </xf>
    <xf numFmtId="4" fontId="2" fillId="0" borderId="11" xfId="0" applyNumberFormat="1" applyFont="1" applyFill="1" applyBorder="1" applyAlignment="1">
      <alignment horizontal="right" vertical="center" shrinkToFi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" fillId="0" borderId="11" xfId="0" applyFont="1" applyFill="1" applyBorder="1" applyAlignment="1">
      <alignment horizontal="left" vertical="center" wrapText="1"/>
    </xf>
    <xf numFmtId="1" fontId="2" fillId="0" borderId="11" xfId="0" applyNumberFormat="1" applyFont="1" applyFill="1" applyBorder="1" applyAlignment="1">
      <alignment horizontal="right" vertical="center" shrinkToFit="1"/>
    </xf>
    <xf numFmtId="2" fontId="2" fillId="0" borderId="11" xfId="0" applyNumberFormat="1" applyFont="1" applyFill="1" applyBorder="1" applyAlignment="1">
      <alignment horizontal="right" vertical="center" shrinkToFit="1"/>
    </xf>
    <xf numFmtId="0" fontId="4" fillId="0" borderId="11" xfId="0" applyFont="1" applyFill="1" applyBorder="1" applyAlignment="1">
      <alignment horizontal="left" vertical="center" wrapText="1"/>
    </xf>
    <xf numFmtId="4" fontId="2" fillId="0" borderId="11" xfId="0" applyNumberFormat="1" applyFont="1" applyFill="1" applyBorder="1" applyAlignment="1">
      <alignment horizontal="left" vertical="center" shrinkToFit="1"/>
    </xf>
    <xf numFmtId="3" fontId="8" fillId="2" borderId="15" xfId="0" applyNumberFormat="1" applyFont="1" applyFill="1" applyBorder="1" applyAlignment="1">
      <alignment horizontal="right" vertical="top" shrinkToFi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wrapText="1"/>
    </xf>
    <xf numFmtId="3" fontId="2" fillId="0" borderId="11" xfId="0" applyNumberFormat="1" applyFont="1" applyFill="1" applyBorder="1" applyAlignment="1">
      <alignment horizontal="center" vertical="center" shrinkToFit="1"/>
    </xf>
    <xf numFmtId="3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9" fontId="0" fillId="0" borderId="0" xfId="2" applyFont="1" applyBorder="1" applyAlignment="1">
      <alignment horizontal="center"/>
    </xf>
    <xf numFmtId="0" fontId="1" fillId="3" borderId="16" xfId="0" applyFont="1" applyFill="1" applyBorder="1" applyAlignment="1">
      <alignment horizontal="center" vertical="center" wrapText="1"/>
    </xf>
    <xf numFmtId="9" fontId="0" fillId="0" borderId="0" xfId="2" applyFont="1" applyAlignment="1">
      <alignment horizontal="center"/>
    </xf>
    <xf numFmtId="0" fontId="1" fillId="3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43" fontId="0" fillId="0" borderId="0" xfId="1" applyFont="1"/>
    <xf numFmtId="43" fontId="1" fillId="3" borderId="16" xfId="1" applyFont="1" applyFill="1" applyBorder="1" applyAlignment="1">
      <alignment horizontal="center" vertical="center" wrapText="1"/>
    </xf>
    <xf numFmtId="43" fontId="0" fillId="0" borderId="0" xfId="1" applyFont="1" applyBorder="1" applyAlignment="1">
      <alignment horizontal="center"/>
    </xf>
    <xf numFmtId="0" fontId="0" fillId="4" borderId="0" xfId="0" applyFill="1"/>
    <xf numFmtId="44" fontId="0" fillId="4" borderId="0" xfId="3" applyFont="1" applyFill="1"/>
    <xf numFmtId="44" fontId="0" fillId="0" borderId="0" xfId="0" applyNumberFormat="1"/>
    <xf numFmtId="4" fontId="5" fillId="0" borderId="0" xfId="0" applyNumberFormat="1" applyFont="1" applyFill="1" applyBorder="1" applyAlignment="1">
      <alignment horizontal="center" vertical="top"/>
    </xf>
    <xf numFmtId="0" fontId="0" fillId="0" borderId="0" xfId="0" applyAlignment="1">
      <alignment vertical="center"/>
    </xf>
    <xf numFmtId="0" fontId="11" fillId="5" borderId="11" xfId="0" applyFont="1" applyFill="1" applyBorder="1" applyAlignment="1" applyProtection="1">
      <alignment horizontal="center" vertical="center" wrapText="1"/>
      <protection hidden="1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vertical="center" wrapText="1"/>
    </xf>
    <xf numFmtId="167" fontId="12" fillId="0" borderId="11" xfId="1" applyNumberFormat="1" applyFont="1" applyBorder="1" applyAlignment="1">
      <alignment vertical="center"/>
    </xf>
    <xf numFmtId="43" fontId="12" fillId="0" borderId="11" xfId="1" applyFont="1" applyBorder="1" applyAlignment="1">
      <alignment vertical="center"/>
    </xf>
    <xf numFmtId="0" fontId="12" fillId="6" borderId="11" xfId="0" applyFont="1" applyFill="1" applyBorder="1" applyAlignment="1">
      <alignment vertical="center"/>
    </xf>
    <xf numFmtId="0" fontId="0" fillId="8" borderId="11" xfId="0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vertical="center" wrapText="1"/>
    </xf>
    <xf numFmtId="167" fontId="13" fillId="0" borderId="11" xfId="1" applyNumberFormat="1" applyFont="1" applyBorder="1" applyAlignment="1">
      <alignment vertical="center"/>
    </xf>
    <xf numFmtId="167" fontId="0" fillId="0" borderId="0" xfId="0" applyNumberFormat="1"/>
    <xf numFmtId="43" fontId="0" fillId="0" borderId="0" xfId="0" applyNumberFormat="1"/>
    <xf numFmtId="167" fontId="13" fillId="0" borderId="11" xfId="1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vertical="justify" wrapText="1"/>
    </xf>
    <xf numFmtId="164" fontId="13" fillId="0" borderId="11" xfId="1" applyNumberFormat="1" applyFont="1" applyBorder="1" applyAlignment="1">
      <alignment vertical="center"/>
    </xf>
    <xf numFmtId="164" fontId="16" fillId="0" borderId="11" xfId="1" applyNumberFormat="1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9" borderId="11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left" vertical="center"/>
    </xf>
    <xf numFmtId="0" fontId="12" fillId="7" borderId="11" xfId="0" applyFont="1" applyFill="1" applyBorder="1" applyAlignment="1">
      <alignment vertical="center"/>
    </xf>
    <xf numFmtId="0" fontId="12" fillId="7" borderId="11" xfId="0" applyFont="1" applyFill="1" applyBorder="1" applyAlignment="1">
      <alignment vertical="center" wrapText="1"/>
    </xf>
    <xf numFmtId="167" fontId="12" fillId="7" borderId="11" xfId="1" applyNumberFormat="1" applyFont="1" applyFill="1" applyBorder="1" applyAlignment="1">
      <alignment vertical="center"/>
    </xf>
    <xf numFmtId="43" fontId="12" fillId="7" borderId="11" xfId="1" applyFont="1" applyFill="1" applyBorder="1" applyAlignment="1">
      <alignment vertical="center"/>
    </xf>
    <xf numFmtId="0" fontId="0" fillId="7" borderId="0" xfId="0" applyFill="1"/>
    <xf numFmtId="0" fontId="12" fillId="0" borderId="11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 wrapText="1"/>
    </xf>
    <xf numFmtId="167" fontId="12" fillId="0" borderId="11" xfId="1" applyNumberFormat="1" applyFont="1" applyFill="1" applyBorder="1" applyAlignment="1">
      <alignment vertical="center"/>
    </xf>
    <xf numFmtId="43" fontId="12" fillId="0" borderId="11" xfId="1" applyFont="1" applyFill="1" applyBorder="1" applyAlignment="1">
      <alignment vertical="center"/>
    </xf>
    <xf numFmtId="0" fontId="0" fillId="0" borderId="0" xfId="0" applyFill="1"/>
    <xf numFmtId="43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164" fontId="0" fillId="0" borderId="0" xfId="0" applyNumberFormat="1"/>
    <xf numFmtId="43" fontId="12" fillId="0" borderId="0" xfId="1" applyFont="1" applyFill="1" applyBorder="1" applyAlignment="1">
      <alignment vertical="center"/>
    </xf>
    <xf numFmtId="164" fontId="17" fillId="0" borderId="0" xfId="0" applyNumberFormat="1" applyFont="1"/>
    <xf numFmtId="0" fontId="17" fillId="0" borderId="0" xfId="0" applyFont="1"/>
    <xf numFmtId="0" fontId="6" fillId="2" borderId="12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11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3" fontId="19" fillId="4" borderId="11" xfId="0" applyNumberFormat="1" applyFont="1" applyFill="1" applyBorder="1" applyAlignment="1">
      <alignment horizontal="center" vertical="center"/>
    </xf>
    <xf numFmtId="3" fontId="19" fillId="0" borderId="0" xfId="0" applyNumberFormat="1" applyFont="1"/>
    <xf numFmtId="0" fontId="19" fillId="0" borderId="0" xfId="0" applyFont="1" applyFill="1"/>
    <xf numFmtId="0" fontId="18" fillId="0" borderId="0" xfId="0" applyFont="1" applyFill="1" applyAlignment="1">
      <alignment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17">
    <dxf>
      <font>
        <color auto="1"/>
      </font>
    </dxf>
    <dxf>
      <numFmt numFmtId="166" formatCode="#,##0;[Red]#,##0"/>
    </dxf>
    <dxf>
      <alignment wrapText="1"/>
    </dxf>
    <dxf>
      <alignment wrapText="1"/>
    </dxf>
    <dxf>
      <alignment wrapText="1"/>
    </dxf>
    <dxf>
      <numFmt numFmtId="3" formatCode="#,##0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3" formatCode="#,##0"/>
    </dxf>
    <dxf>
      <alignment vertical="center"/>
    </dxf>
    <dxf>
      <alignment vertic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1.xml"/><Relationship Id="rId30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radministrativa" refreshedDate="44860.478813888891" createdVersion="6" refreshedVersion="6" minRefreshableVersion="3" recordCount="302" xr:uid="{00000000-000A-0000-FFFF-FFFF00000000}">
  <cacheSource type="worksheet">
    <worksheetSource ref="A3:R305" sheet="DETALLADO"/>
  </cacheSource>
  <cacheFields count="18">
    <cacheField name="LOTE" numFmtId="1">
      <sharedItems containsSemiMixedTypes="0" containsString="0" containsNumber="1" containsInteger="1" minValue="1" maxValue="397"/>
    </cacheField>
    <cacheField name="ITEM" numFmtId="1">
      <sharedItems containsSemiMixedTypes="0" containsString="0" containsNumber="1" containsInteger="1" minValue="1" maxValue="397"/>
    </cacheField>
    <cacheField name="CODIGO SISSO" numFmtId="1">
      <sharedItems/>
    </cacheField>
    <cacheField name="DESCRIPCION" numFmtId="0">
      <sharedItems longText="1"/>
    </cacheField>
    <cacheField name="OFERENTE" numFmtId="0">
      <sharedItems/>
    </cacheField>
    <cacheField name="CANTIDAD" numFmtId="0">
      <sharedItems containsSemiMixedTypes="0" containsString="0" containsNumber="1" containsInteger="1" minValue="1" maxValue="18000"/>
    </cacheField>
    <cacheField name="VALOR UNITARIO" numFmtId="3">
      <sharedItems containsSemiMixedTypes="0" containsString="0" containsNumber="1" minValue="32" maxValue="3551666"/>
    </cacheField>
    <cacheField name="VALOR RECOMENDACION ADJUDICACION" numFmtId="0">
      <sharedItems containsSemiMixedTypes="0" containsString="0" containsNumber="1" minValue="77.349999999999994" maxValue="42483000"/>
    </cacheField>
    <cacheField name="VALOR UNITARIO CONTRATO ACTUAL" numFmtId="3">
      <sharedItems containsMixedTypes="1" containsNumber="1" minValue="41.3" maxValue="1350000"/>
    </cacheField>
    <cacheField name="PROVEEDOR" numFmtId="0">
      <sharedItems/>
    </cacheField>
    <cacheField name="FECHA  INICIO CONTRATO" numFmtId="0">
      <sharedItems containsDate="1" containsMixedTypes="1" minDate="2021-12-14T00:00:00" maxDate="2022-10-12T00:00:00"/>
    </cacheField>
    <cacheField name="NUMERO CONTRATO" numFmtId="0">
      <sharedItems/>
    </cacheField>
    <cacheField name="OBSERVACION RECOMENDACIÓN IC-009" numFmtId="0">
      <sharedItems count="4">
        <s v="NO ACEPTAR RECOMENDACIÓN MAYOR VALOR"/>
        <s v="ACEPTAR RECOMENDACIÓN"/>
        <s v="NO ACEPTAR RECOMENDACIÓN NO ROTA / 7 MESES"/>
        <s v="IGUAL VALOR VERIFICACIÓN"/>
      </sharedItems>
    </cacheField>
    <cacheField name="OBSERVACION RECOMENDACIÓN IC-0092" numFmtId="0">
      <sharedItems/>
    </cacheField>
    <cacheField name="DIFERENCIA PRECIO UNITARIO" numFmtId="3">
      <sharedItems containsMixedTypes="1" containsNumber="1" minValue="-440000" maxValue="36875"/>
    </cacheField>
    <cacheField name="DIFERENCIA % UNITARIO" numFmtId="9">
      <sharedItems containsMixedTypes="1" containsNumber="1" minValue="-8.8461538461538467" maxValue="0.87341772151898733"/>
    </cacheField>
    <cacheField name=" VALOR INCREMENTO / REDUCCION  PEDIDO MES" numFmtId="0">
      <sharedItems containsMixedTypes="1" containsNumber="1" minValue="-4720000" maxValue="1010232.6000000001"/>
    </cacheField>
    <cacheField name="% INCREMENTO / REDUCCION  PEDIDO MES" numFmtId="9">
      <sharedItems containsMixedTypes="1" containsNumber="1" minValue="-8.8461538461538467" maxValue="0.873417721518987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2">
  <r>
    <n v="1"/>
    <n v="1"/>
    <s v="DM1097"/>
    <s v="ADAPTADOR LIBRE DE AGUJA"/>
    <s v="BIOPLAST S.A.S"/>
    <n v="3000"/>
    <n v="2012"/>
    <n v="6036000"/>
    <n v="1794"/>
    <s v="ALFA TRADING"/>
    <d v="2021-12-17T00:00:00"/>
    <s v="7872-2021"/>
    <x v="0"/>
    <s v="NO ACEPTAR - MAYOR VALOR"/>
    <n v="-218"/>
    <n v="-0.12151616499442586"/>
    <n v="-654000"/>
    <n v="-0.12151616499442586"/>
  </r>
  <r>
    <n v="2"/>
    <n v="2"/>
    <s v="DM027"/>
    <s v="AGUJA BIOPSIA SEMIAUTOMATICA_x000a_14G X 10 PARA SENO"/>
    <s v="BIOPLAST S.A.S"/>
    <n v="12"/>
    <n v="94486"/>
    <n v="1133832"/>
    <s v="NO CONTRATADO"/>
    <s v="NO CONTRATADO"/>
    <s v="NO CONTRATADO"/>
    <s v="NO CONTRATADO"/>
    <x v="1"/>
    <s v="ACEPTAR RECOMENDACIÓN"/>
    <s v="NO APLICA"/>
    <s v="NO APLICA"/>
    <s v="NO APLICA"/>
    <s v="NO APLICA"/>
  </r>
  <r>
    <n v="4"/>
    <n v="4"/>
    <s v="DM2095"/>
    <s v="AGUJA DESECHABLE HIPODERMICA_x000a_18 G X 1"/>
    <s v="ALFA TRADING SAS"/>
    <n v="1"/>
    <n v="77.349999999999994"/>
    <n v="77.349999999999994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5"/>
    <n v="5"/>
    <s v="DM047"/>
    <s v="AGUJA DESECHABLE HIPODERMICA_x000a_18 G X 1 1/2"/>
    <s v="DISCOLMEDICA S.A.S"/>
    <n v="5000"/>
    <n v="82"/>
    <n v="410000"/>
    <n v="74"/>
    <s v="POLIFARMA S.A.S"/>
    <d v="2022-04-18T00:00:00"/>
    <s v="6747-2022"/>
    <x v="0"/>
    <s v="NO ACEPTAR - MAYOR VALOR"/>
    <n v="-8"/>
    <n v="-0.10810810810810811"/>
    <n v="-40000"/>
    <n v="-0.10810810810810811"/>
  </r>
  <r>
    <n v="6"/>
    <n v="6"/>
    <s v="DM048"/>
    <s v="AGUJA DESECHABLE HIPODERMICA_x000a_19 G X 1 1/2"/>
    <s v="DISCOLMEDICA S.A.S"/>
    <n v="1700"/>
    <n v="82"/>
    <n v="139400"/>
    <n v="74"/>
    <s v="POLIFARMA S.A.S"/>
    <d v="2022-04-18T00:00:00"/>
    <s v="6747-2022"/>
    <x v="0"/>
    <s v="NO ACEPTAR - MAYOR VALOR"/>
    <n v="-8"/>
    <n v="-0.10810810810810811"/>
    <n v="-13600"/>
    <n v="-0.10810810810810811"/>
  </r>
  <r>
    <n v="7"/>
    <n v="7"/>
    <s v="DM2272"/>
    <s v="AGUJA DESECHABLE HIPODERMICA_x000a_20 G X 1"/>
    <s v="DISCOLMEDICA S.A.S"/>
    <n v="500"/>
    <n v="86"/>
    <n v="43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8"/>
    <n v="8"/>
    <s v="DM049"/>
    <s v="AGUJA DESECHABLE HIPODERMICA_x000a_20 G X 1 1/2"/>
    <s v="DISCOLMEDICA S.A.S"/>
    <n v="750"/>
    <n v="86"/>
    <n v="64500"/>
    <n v="74"/>
    <s v="POLIFARMA S.A.S"/>
    <d v="2022-04-18T00:00:00"/>
    <s v="6747-2022"/>
    <x v="0"/>
    <s v="NO ACEPTAR - MAYOR VALOR"/>
    <n v="-12"/>
    <n v="-0.16216216216216217"/>
    <n v="-9000"/>
    <n v="-0.16216216216216217"/>
  </r>
  <r>
    <n v="9"/>
    <n v="9"/>
    <s v="DM050"/>
    <s v="AGUJA DESECHABLE HIPODERMICA_x000a_21 G X 1 1/2"/>
    <s v="COMPANY MEDIQBOY OC_x000a_S.A.S"/>
    <n v="750"/>
    <n v="72"/>
    <n v="54000"/>
    <n v="74"/>
    <s v="POLIFARMA S.A.S"/>
    <d v="2022-04-18T00:00:00"/>
    <s v="6747-2022"/>
    <x v="1"/>
    <s v="ACEPTAR RECOMENDACIÓN"/>
    <n v="2"/>
    <n v="2.7027027027027029E-2"/>
    <n v="1500"/>
    <n v="2.7027027027027029E-2"/>
  </r>
  <r>
    <n v="10"/>
    <n v="10"/>
    <s v="DM051"/>
    <s v="AGUJA DESECHABLE HIPODERMICA_x000a_22 G X 1 1/2"/>
    <s v="DISCOLMEDICA S.A.S"/>
    <n v="551"/>
    <n v="82"/>
    <n v="45182"/>
    <s v="NO CONTRATADO"/>
    <s v="NO CONTRATADO"/>
    <s v="NO CONTRATADO"/>
    <s v="NO CONTRATADO"/>
    <x v="1"/>
    <s v="ACEPTAR RECOMENDACIÓN"/>
    <s v="NO APLICA"/>
    <s v="NO APLICA"/>
    <s v="NO APLICA"/>
    <s v="NO APLICA"/>
  </r>
  <r>
    <n v="11"/>
    <n v="11"/>
    <s v="DM052"/>
    <s v="AGUJA DESECHABLE HIPODERMICA_x000a_23 G X 1 1/2"/>
    <s v="DISCOLMEDICA S.A.S"/>
    <n v="750"/>
    <n v="82"/>
    <n v="61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4"/>
    <n v="14"/>
    <s v="DM033"/>
    <s v="AGUJA PARA ANESTESIA ESPINAL 20 G_x000a_X 80-90 MM"/>
    <s v="BIOPLAST S.A.S"/>
    <n v="103"/>
    <n v="5343"/>
    <n v="550329"/>
    <n v="9353"/>
    <s v="LM INSTRUMENTS"/>
    <d v="2022-01-12T00:00:00"/>
    <s v="8158-2021"/>
    <x v="1"/>
    <s v="ACEPTAR RECOMENDACIÓN"/>
    <n v="4010"/>
    <n v="0.42873944189030255"/>
    <n v="413030"/>
    <n v="0.42873944189030255"/>
  </r>
  <r>
    <n v="15"/>
    <n v="15"/>
    <s v="DM035"/>
    <s v="AGUJA PARA ANESTESIA ESPINAL 22 G_x000a_X 90MM"/>
    <s v="BIOPLAST S.A.S"/>
    <n v="43"/>
    <n v="5343"/>
    <n v="229749"/>
    <n v="5867"/>
    <s v="LM INSTRUMENTS"/>
    <d v="2022-01-12T00:00:00"/>
    <s v="8158-2021"/>
    <x v="1"/>
    <s v="ACEPTAR RECOMENDACIÓN"/>
    <n v="524"/>
    <n v="8.9313107209817624E-2"/>
    <n v="22532"/>
    <n v="8.9313107209817624E-2"/>
  </r>
  <r>
    <n v="16"/>
    <n v="16"/>
    <s v="DM036"/>
    <s v="AGUJA PARA ANESTESIA ESPINAL 25 G X 3 1/2 88 MM MARCACOMERCIAL"/>
    <s v="BIOPLAST S.A.S"/>
    <n v="46"/>
    <n v="5343"/>
    <n v="245778"/>
    <n v="5867"/>
    <s v="LM INSTRUMENTS"/>
    <d v="2022-01-12T00:00:00"/>
    <s v="8158-2021"/>
    <x v="1"/>
    <s v="ACEPTAR RECOMENDACIÓN"/>
    <n v="524"/>
    <n v="8.9313107209817624E-2"/>
    <n v="24104"/>
    <n v="8.9313107209817624E-2"/>
  </r>
  <r>
    <n v="17"/>
    <n v="17"/>
    <s v="DM037"/>
    <s v="AGUJA PARA ANESTESIA ESPINAL 26G_x000a_X 90MM"/>
    <s v="BIOPLAST S.A.S"/>
    <n v="133"/>
    <n v="5343"/>
    <n v="710619"/>
    <n v="5388"/>
    <s v="RAFAEL ANTONIO SALAMANCA"/>
    <d v="2022-09-28T00:00:00"/>
    <s v="8470-2022"/>
    <x v="1"/>
    <s v="ACEPTAR RECOMENDACIÓN"/>
    <n v="45"/>
    <n v="8.351893095768375E-3"/>
    <n v="5985"/>
    <n v="8.351893095768375E-3"/>
  </r>
  <r>
    <n v="18"/>
    <n v="18"/>
    <s v="DM038"/>
    <s v="AGUJA PARA ANESTESIA ESPINAL 27G_x000a_X 3 1/2"/>
    <s v="BIOPLAST S.A.S"/>
    <n v="350"/>
    <n v="5343"/>
    <n v="1870050"/>
    <n v="5388"/>
    <s v="RAFAEL ANTONIO SALAMANCA"/>
    <d v="2022-09-28T00:00:00"/>
    <s v="8470-2022"/>
    <x v="1"/>
    <s v="ACEPTAR RECOMENDACIÓN"/>
    <n v="45"/>
    <n v="8.351893095768375E-3"/>
    <n v="15750"/>
    <n v="8.351893095768375E-3"/>
  </r>
  <r>
    <n v="21"/>
    <n v="21"/>
    <s v="NO ROTA /  7 MESES"/>
    <s v="AGUJA PARA PEN 31G X 5 MM"/>
    <s v="LIFESUMIMED SAS"/>
    <n v="750"/>
    <n v="214"/>
    <n v="16050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22"/>
    <n v="22"/>
    <s v="DM1750"/>
    <s v="AGUJA PARA PEN 32G X 4 MM"/>
    <s v="LIFESUMIMED SAS"/>
    <n v="750"/>
    <n v="214"/>
    <n v="160500"/>
    <n v="267"/>
    <s v="POLIFARMA S.A.S"/>
    <d v="2022-04-18T00:00:00"/>
    <s v="6747-2022"/>
    <x v="1"/>
    <s v="ACEPTAR RECOMENDACIÓN"/>
    <n v="53"/>
    <n v="0.19850187265917604"/>
    <n v="39750"/>
    <n v="0.19850187265917604"/>
  </r>
  <r>
    <n v="23"/>
    <n v="23"/>
    <s v="DM084"/>
    <s v="ALCOHOL ANTISEPTICO 70- 75% X 750 ML"/>
    <s v="BIOPLAST S.A.S"/>
    <n v="1000"/>
    <n v="4145"/>
    <n v="4145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6"/>
    <n v="26"/>
    <s v="DM042"/>
    <s v="ALCOHOL GLICERINADO 65% X 240ML"/>
    <s v="QUIRUMEDICAS LTDA"/>
    <n v="350"/>
    <n v="10359"/>
    <n v="362565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7"/>
    <n v="27"/>
    <s v="NO ROTA /  7 MESES"/>
    <s v="ALCOHOL GLICERINADO 70% FRASCO VALVULA LARGA X 1000 ML (GEL_x000a_ANTIBACTERIAL)"/>
    <s v="QUIRUMEDICAS LTDA"/>
    <n v="1"/>
    <n v="29399"/>
    <n v="29399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28"/>
    <n v="28"/>
    <s v="NO ROTA /  7 MESES"/>
    <s v="ALCOHOL GLICERINADO 70% FRASCO VALVULACORTA X 1000 ML (GEL_x000a_ANTIBACTERIAL)"/>
    <s v="LIFESUMIMED SAS"/>
    <n v="1"/>
    <n v="18800"/>
    <n v="1880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30"/>
    <n v="30"/>
    <s v="DM094"/>
    <s v="ALGODON EN TORUNDA BOLSA X 500_x000a_GRS"/>
    <s v="DISCOLMEDICA S.A.S"/>
    <n v="129"/>
    <n v="12258"/>
    <n v="1581282"/>
    <n v="12432"/>
    <s v="RAFAEL ANTONIO SALAMANCA"/>
    <d v="2022-10-01T00:00:00"/>
    <s v="8592-2022"/>
    <x v="1"/>
    <s v="ACEPTAR RECOMENDACIÓN"/>
    <n v="174"/>
    <n v="1.3996138996138996E-2"/>
    <n v="22446"/>
    <n v="1.3996138996138996E-2"/>
  </r>
  <r>
    <n v="31"/>
    <n v="31"/>
    <s v="DM095"/>
    <s v="ALGODON TIPO HOSPITALARIO 450 –_x000a_500 G ROLLO"/>
    <s v="BIOPLAST S.A.S"/>
    <n v="30"/>
    <n v="12128"/>
    <n v="36384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2"/>
    <n v="32"/>
    <s v="DM098"/>
    <s v="APLICADOR CON BASE DE MADERA Y_x000a_PUNTA DE ALGODON"/>
    <s v="DISCOLMEDICA S.A.S"/>
    <n v="5000"/>
    <n v="32"/>
    <n v="160000"/>
    <n v="41.3"/>
    <s v="ALFA TRADING"/>
    <d v="2022-04-21T00:00:00"/>
    <s v="6732-2022"/>
    <x v="1"/>
    <s v="ACEPTAR RECOMENDACIÓN"/>
    <n v="9.2999999999999972"/>
    <n v="0.22518159806295393"/>
    <n v="46499.999999999985"/>
    <n v="0.22518159806295393"/>
  </r>
  <r>
    <n v="33"/>
    <n v="33"/>
    <s v="DM134"/>
    <s v="APOSITO ADHESIVO DE PELICULA_x000a_TRANSPARENTE 8.5X11.5CM"/>
    <s v="DISCOLMEDICA S.A.S"/>
    <n v="136"/>
    <n v="3389"/>
    <n v="460904"/>
    <n v="2090"/>
    <s v="RAFAEL ANTONIO SALAMANCA"/>
    <d v="2022-10-01T00:00:00"/>
    <s v="8592-2022"/>
    <x v="0"/>
    <s v="NO ACEPTAR - MAYOR VALOR"/>
    <n v="-1299"/>
    <n v="-0.62153110047846893"/>
    <n v="-176664"/>
    <n v="-0.62153110047846893"/>
  </r>
  <r>
    <n v="34"/>
    <n v="34"/>
    <s v="DM2176"/>
    <s v="APOSITO ADHESIVO SUPER ABSORBENTE DE SILICONACON ESPUMA DE POLIURETANOCON_x000a_GRANOS ADSORBENTE DE 15X15"/>
    <s v="FRIDEN"/>
    <n v="41"/>
    <n v="27899"/>
    <n v="1143859"/>
    <n v="24122"/>
    <s v="SMITH &amp; NEPHEW"/>
    <d v="2022-10-03T00:00:00"/>
    <s v="8471-2022"/>
    <x v="0"/>
    <s v="NO ACEPTAR - MAYOR VALOR"/>
    <n v="-3777"/>
    <n v="-0.15657905646297984"/>
    <n v="-154857"/>
    <n v="-0.15657905646297984"/>
  </r>
  <r>
    <n v="36"/>
    <n v="36"/>
    <s v="DM140"/>
    <s v="ASA DE SILICONA PARA REPARACION DE ESTRUCTURAS VASCULARES AZUL_x000a_3MM"/>
    <s v="COMPANY MEDIQBOY OC S.A.S"/>
    <n v="12"/>
    <n v="358940"/>
    <n v="430728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7"/>
    <n v="37"/>
    <s v="DM141"/>
    <s v="ASA DE SILICONA PARA REPARACION DE ESTRUCTURAS VASCULARES ROJA_x000a_3MM"/>
    <s v="COMPANY MEDIQBOY OC S.A.S"/>
    <n v="10"/>
    <n v="358940"/>
    <n v="35894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8"/>
    <n v="38"/>
    <s v="DM146"/>
    <s v="BAJALENGUAS EN MADERA"/>
    <s v="COMPANY MEDIQBOY OC_x000a_S.A.S"/>
    <n v="1800"/>
    <n v="48.79"/>
    <n v="87822"/>
    <s v="NO CONTRATADO"/>
    <s v="NO CONTRATADO"/>
    <s v="NO CONTRATADO"/>
    <s v="NO CONTRATADO"/>
    <x v="1"/>
    <s v="ACEPTAR RECOMENDACIÓN"/>
    <s v="NO APLICA"/>
    <s v="NO APLICA"/>
    <s v="NO APLICA"/>
    <s v="NO APLICA"/>
  </r>
  <r>
    <n v="39"/>
    <n v="39"/>
    <s v="DM147"/>
    <s v="BALON PARA ANESTESIA DE 3,0 L"/>
    <s v="BIOPLAST S.A.S"/>
    <n v="42"/>
    <n v="7075"/>
    <n v="297150"/>
    <s v="NO CONTRATADO"/>
    <s v="NO CONTRATADO"/>
    <s v="NO CONTRATADO"/>
    <s v="NO CONTRATADO"/>
    <x v="1"/>
    <s v="ACEPTAR RECOMENDACIÓN"/>
    <s v="NO APLICA"/>
    <s v="NO APLICA"/>
    <s v="NO APLICA"/>
    <s v="NO APLICA"/>
  </r>
  <r>
    <n v="40"/>
    <n v="40"/>
    <s v="DM158"/>
    <s v="BARRERA BLANDA Y BOLSA DE_x000a_COLOSTOMIA 57 MM"/>
    <s v="BIOPLAST S.A.S"/>
    <n v="3"/>
    <n v="20985"/>
    <n v="62955"/>
    <n v="16506"/>
    <s v="MEDICOX LTDA"/>
    <d v="2021-12-16T00:00:00"/>
    <s v="7882-2021"/>
    <x v="0"/>
    <s v="NO ACEPTAR - MAYOR VALOR"/>
    <n v="-4479"/>
    <n v="-0.27135587059251182"/>
    <n v="-13437"/>
    <n v="-0.27135587059251182"/>
  </r>
  <r>
    <n v="41"/>
    <n v="41"/>
    <s v="DM2346"/>
    <s v="BARRERA CUTANEA NO IRRITANTE EN_x000a_FRASCO SPRAY"/>
    <s v="DISCOLMEDICA S.A.S"/>
    <n v="1"/>
    <n v="50297"/>
    <n v="50297"/>
    <n v="31046"/>
    <s v="RAFAEL ANTONIO SALAMANCA"/>
    <d v="2022-09-28T00:00:00"/>
    <s v="8470-2022"/>
    <x v="0"/>
    <s v="NO ACEPTAR - MAYOR VALOR"/>
    <n v="-19251"/>
    <n v="-0.6200798814662114"/>
    <n v="-19251"/>
    <n v="-0.6200798814662114"/>
  </r>
  <r>
    <n v="42"/>
    <n v="42"/>
    <s v="DM1977"/>
    <s v="BARRERA CUTANEA NO IRRITANTE EN_x000a_TOALLA"/>
    <s v="RAFAEL ANTONIO_x000a_SALAMANCA"/>
    <n v="1000"/>
    <n v="2649"/>
    <n v="2649000"/>
    <n v="487.9"/>
    <s v="ASEPSIS PRODUCTS DE COLOMBIA SAS"/>
    <d v="2022-10-11T00:00:00"/>
    <s v="8458-2022"/>
    <x v="0"/>
    <s v="NO ACEPTAR - MAYOR VALOR"/>
    <n v="-2161.1"/>
    <n v="-4.4293912687026031"/>
    <n v="-2161100"/>
    <n v="-4.4293912687026031"/>
  </r>
  <r>
    <n v="43"/>
    <n v="43"/>
    <s v="DM1940"/>
    <s v="BARRERA PARA COLOSTOMIA No 30 A_x000a_32"/>
    <s v="BIOPLAST S.A.S"/>
    <n v="20"/>
    <n v="13875"/>
    <n v="277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44"/>
    <n v="44"/>
    <s v="DM170"/>
    <s v="BOLSA CUTANEA PARA COLOSTOMIA_x000a_ADULTO DE 60 MM"/>
    <s v="BIOPLAST S.A.S"/>
    <n v="1"/>
    <n v="7640"/>
    <n v="764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45"/>
    <n v="45"/>
    <s v="DM168"/>
    <s v="BOLSA DE COLOSTOMIA 45 MM_x000a_ADULTO"/>
    <s v="BIOPLAST S.A.S"/>
    <n v="10"/>
    <n v="6690"/>
    <n v="669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46"/>
    <n v="46"/>
    <s v="DM169"/>
    <s v="BOLSA DE COLOSTOMIA 57 MM"/>
    <s v="BIOPLAST S.A.S"/>
    <n v="50"/>
    <n v="7640"/>
    <n v="382000"/>
    <n v="7594"/>
    <s v="MEDICOX LTDA"/>
    <d v="2021-12-16T00:00:00"/>
    <s v="7882-2021"/>
    <x v="0"/>
    <s v="NO ACEPTAR - MAYOR VALOR"/>
    <n v="-46"/>
    <n v="-6.0574137476955489E-3"/>
    <n v="-2300"/>
    <n v="-6.0574137476955489E-3"/>
  </r>
  <r>
    <n v="47"/>
    <n v="47"/>
    <s v="DM171"/>
    <s v="BOLSA DE COLOSTOMIA 70 MM"/>
    <s v="BIOPLAST S.A.S"/>
    <n v="32"/>
    <n v="7640"/>
    <n v="244480"/>
    <n v="7740"/>
    <s v="BIOPLAST S.A.S"/>
    <d v="2022-09-30T00:00:00"/>
    <s v="8460-2022"/>
    <x v="1"/>
    <s v="ACEPTAR RECOMENDACIÓN"/>
    <n v="100"/>
    <n v="1.2919896640826873E-2"/>
    <n v="3200"/>
    <n v="1.2919896640826873E-2"/>
  </r>
  <r>
    <n v="48"/>
    <n v="48"/>
    <s v="DM173"/>
    <s v="BOLSA DRENAJE URINARIO_x000a_PEDIATRICO X 500 ML"/>
    <s v="BIOPLAST S.A.S"/>
    <n v="29"/>
    <n v="4689"/>
    <n v="135981"/>
    <n v="4748.1000000000004"/>
    <s v="BIOPLAST S.A.S"/>
    <d v="2022-09-30T00:00:00"/>
    <s v="8460-2022"/>
    <x v="1"/>
    <s v="ACEPTAR RECOMENDACIÓN"/>
    <n v="59.100000000000364"/>
    <n v="1.2447084096796689E-2"/>
    <n v="1713.9000000000106"/>
    <n v="1.2447084096796688E-2"/>
  </r>
  <r>
    <n v="49"/>
    <n v="49"/>
    <s v="DM168"/>
    <s v="BOLSA DRENAJE UROSTOMIA 45MM"/>
    <s v="BIOPLAST S.A.S"/>
    <n v="9"/>
    <n v="6690"/>
    <n v="60210"/>
    <s v="NO CONTRATADO"/>
    <s v="NO CONTRATADO"/>
    <s v="NO CONTRATADO"/>
    <s v="NO CONTRATADO"/>
    <x v="1"/>
    <s v="ACEPTAR RECOMENDACIÓN"/>
    <s v="NO APLICA"/>
    <s v="NO APLICA"/>
    <s v="NO APLICA"/>
    <s v="NO APLICA"/>
  </r>
  <r>
    <n v="50"/>
    <n v="50"/>
    <s v="DM179"/>
    <s v="BOLSA NUTRICION PARENTERAL X_x000a_1000 ML"/>
    <s v="DISCOLMEDICA S.A.S"/>
    <n v="39"/>
    <n v="28075"/>
    <n v="1094925"/>
    <n v="53978.400000000001"/>
    <s v="MEDICOX LTDA"/>
    <d v="2022-10-01T00:00:00"/>
    <s v="8593-2022"/>
    <x v="1"/>
    <s v="ACEPTAR RECOMENDACIÓN"/>
    <n v="25903.4"/>
    <n v="0.47988454641115708"/>
    <n v="1010232.6000000001"/>
    <n v="0.47988454641115708"/>
  </r>
  <r>
    <n v="51"/>
    <n v="51"/>
    <s v="REP04473"/>
    <s v="BOLSA PARA CADAVER_x000a_ANTIFLUIDOCONCIERRE HERMETICO"/>
    <s v="LIFESUMIMED SAS"/>
    <n v="30"/>
    <n v="43750.35"/>
    <n v="1312510.5"/>
    <n v="32603"/>
    <s v="LIFE SUMISTROS"/>
    <d v="2022-04-22T00:00:00"/>
    <s v="6743-2022"/>
    <x v="0"/>
    <s v="NO ACEPTAR - MAYOR VALOR"/>
    <n v="-11147.349999999999"/>
    <n v="-0.34191178725884119"/>
    <n v="-334420.49999999994"/>
    <n v="-0.34191178725884114"/>
  </r>
  <r>
    <n v="53"/>
    <n v="53"/>
    <s v="DM177"/>
    <s v="BOLSA RECOLECTORA DE ORINA_x000a_PEDIATRICA 100 ML"/>
    <s v="BIOPLAST S.A.S"/>
    <n v="34"/>
    <n v="262"/>
    <n v="8908"/>
    <n v="286.79000000000002"/>
    <s v="RAFAEL ANTONIO SALAMANCA"/>
    <d v="2022-10-01T00:00:00"/>
    <s v="8592-2022"/>
    <x v="1"/>
    <s v="ACEPTAR RECOMENDACIÓN"/>
    <n v="24.79000000000002"/>
    <n v="8.6439555075142158E-2"/>
    <n v="842.8600000000007"/>
    <n v="8.6439555075142158E-2"/>
  </r>
  <r>
    <n v="55"/>
    <n v="55"/>
    <s v="DM1911"/>
    <s v="BRAZALETE 1 VIA NEONATAL No1 DESECHABLES 100 % LIBRE DE LATEX_x000a_CON CONECTOR UNIVERSAL"/>
    <s v="DISCOLMEDICA S.A.S"/>
    <n v="23"/>
    <n v="18155"/>
    <n v="417565"/>
    <n v="19397"/>
    <s v="TECNICA ELECTROMEDICA S.A."/>
    <d v="2022-06-17T00:00:00"/>
    <s v="7466-2022"/>
    <x v="1"/>
    <s v="ACEPTAR RECOMENDACIÓN"/>
    <n v="1242"/>
    <n v="6.4030520183533543E-2"/>
    <n v="28566"/>
    <n v="6.4030520183533543E-2"/>
  </r>
  <r>
    <n v="57"/>
    <n v="57"/>
    <s v="DM1891"/>
    <s v="BRAZALETE 1 VIA NEONATAL No3 DESECHABLES 100 % LIBRE DE LATEX_x000a_CON CONECTOR UNIVERSAL"/>
    <s v="DISCOLMEDICA S.A.S"/>
    <n v="42"/>
    <n v="17158"/>
    <n v="720636"/>
    <n v="19397"/>
    <s v="TECNICA ELECTROMEDICA"/>
    <d v="2022-06-17T00:00:00"/>
    <s v="7466-2022"/>
    <x v="1"/>
    <s v="ACEPTAR RECOMENDACIÓN"/>
    <n v="2239"/>
    <n v="0.11543022116822189"/>
    <n v="94038"/>
    <n v="0.11543022116822189"/>
  </r>
  <r>
    <n v="58"/>
    <n v="58"/>
    <s v="DM1892"/>
    <s v="BRAZALETE 1 VIA NEONATAL No4 DESECHABLES 100 % LIBRE DE LATEX_x000a_CON CONECTOR UNIVERSAL"/>
    <s v="DISCOLMEDICA S.A.S"/>
    <n v="24"/>
    <n v="17492"/>
    <n v="419808"/>
    <n v="19397"/>
    <s v="TECNICA ELECTROMEDICA"/>
    <d v="2022-06-17T00:00:00"/>
    <s v="7466-2022"/>
    <x v="1"/>
    <s v="ACEPTAR RECOMENDACIÓN"/>
    <n v="1905"/>
    <n v="9.8211063566530907E-2"/>
    <n v="45720"/>
    <n v="9.8211063566530907E-2"/>
  </r>
  <r>
    <n v="59"/>
    <n v="59"/>
    <s v="DM1914"/>
    <s v="BRAZALETE 1 VIA NEONATAL No5 DESECHABLES 100 % LIBRE DE LATEX_x000a_CON CONECTOR UNIVERSAL"/>
    <s v="DISCOLMEDICA S.A.S"/>
    <n v="9"/>
    <n v="17124"/>
    <n v="154116"/>
    <n v="19397"/>
    <s v="TECNICA ELECTROMEDICA"/>
    <d v="2022-06-17T00:00:00"/>
    <s v="7466-2022"/>
    <x v="1"/>
    <s v="ACEPTAR RECOMENDACIÓN"/>
    <n v="2273"/>
    <n v="0.11718306954683715"/>
    <n v="20457"/>
    <n v="0.11718306954683715"/>
  </r>
  <r>
    <n v="60"/>
    <n v="60"/>
    <s v="DM195"/>
    <s v="BRAZALETE DE IDENTIFICACION_x000a_ADULTO"/>
    <s v="BIOPLAST S.A.S"/>
    <n v="3000"/>
    <n v="259"/>
    <n v="777000"/>
    <n v="266.56"/>
    <s v="BIOPLAST S.A.S"/>
    <d v="2022-09-30T00:00:00"/>
    <s v="8460-2022"/>
    <x v="1"/>
    <s v="ACEPTAR RECOMENDACIÓN"/>
    <n v="7.5600000000000023"/>
    <n v="2.8361344537815133E-2"/>
    <n v="22680.000000000007"/>
    <n v="2.8361344537815136E-2"/>
  </r>
  <r>
    <n v="61"/>
    <n v="61"/>
    <s v="DM196"/>
    <s v="BRAZALETE DE IDENTIFICACION_x000a_PEDIATRICA"/>
    <s v="BIOPLAST S.A.S"/>
    <n v="1500"/>
    <n v="259"/>
    <n v="388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64"/>
    <n v="64"/>
    <s v="DM250"/>
    <s v="CANULA 4 PARA TRAQUEOSTOMIA_x000a_SIN BALON NO FENESTRADA"/>
    <s v="BIOPLAST S.A.S"/>
    <n v="1"/>
    <n v="16839"/>
    <n v="16839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65"/>
    <n v="65"/>
    <s v="DM230"/>
    <s v="CANULA 5 PARA TRAQUEOSTOMIA CON BALON NO FENESTRADA"/>
    <s v="BIOPLAST S.A.S"/>
    <n v="2"/>
    <n v="18088"/>
    <n v="36176"/>
    <n v="16217"/>
    <s v="DISCOLMEDICA S.A.S"/>
    <d v="2022-10-07T00:00:00"/>
    <s v="8462-2022"/>
    <x v="0"/>
    <s v="NO ACEPTAR - MAYOR VALOR"/>
    <n v="-1871"/>
    <n v="-0.11537275698341247"/>
    <n v="-3742"/>
    <n v="-0.11537275698341247"/>
  </r>
  <r>
    <n v="66"/>
    <n v="66"/>
    <s v="DM235"/>
    <s v="CANULA 6 PARA TRAQUEOSTOMIA CON BALON NO FENESTRADA"/>
    <s v="BIOPLAST S.A.S"/>
    <n v="2"/>
    <n v="18088"/>
    <n v="36176"/>
    <s v="NO CONTRATADO"/>
    <s v="NO CONTRATADO"/>
    <s v="NO CONTRATADO"/>
    <s v="NO CONTRATADO"/>
    <x v="1"/>
    <s v="ACEPTAR RECOMENDACIÓN"/>
    <s v="NO APLICA"/>
    <s v="NO APLICA"/>
    <s v="NO APLICA"/>
    <s v="NO APLICA"/>
  </r>
  <r>
    <n v="67"/>
    <n v="67"/>
    <s v="DM237"/>
    <s v="CANULA 6.5 PARA TRAQUEOSTOMIA CON BALON NO FENESTRADA"/>
    <s v="BIOPLAST S.A.S"/>
    <n v="3"/>
    <n v="18088"/>
    <n v="54264"/>
    <s v="NO CONTRATADO"/>
    <s v="NO CONTRATADO"/>
    <s v="NO CONTRATADO"/>
    <s v="NO CONTRATADO"/>
    <x v="1"/>
    <s v="ACEPTAR RECOMENDACIÓN"/>
    <s v="NO APLICA"/>
    <s v="NO APLICA"/>
    <s v="NO APLICA"/>
    <s v="NO APLICA"/>
  </r>
  <r>
    <n v="69"/>
    <n v="69"/>
    <s v="DM239"/>
    <s v="CANULA 7.5 PARA TRAQUEOSTOMIA CON BALON NO FENESTRADA"/>
    <s v="BIOPLAST S.A.S"/>
    <n v="14"/>
    <n v="18088"/>
    <n v="253232"/>
    <n v="16217"/>
    <s v="DISCOLMEDICA S.A.S"/>
    <d v="2022-10-01T00:00:00"/>
    <s v="8462-2022"/>
    <x v="0"/>
    <s v="NO ACEPTAR - MAYOR VALOR"/>
    <n v="-1871"/>
    <n v="-0.11537275698341247"/>
    <n v="-26194"/>
    <n v="-0.11537275698341247"/>
  </r>
  <r>
    <n v="70"/>
    <n v="70"/>
    <s v="DM243"/>
    <s v="CANULA 8.0 PARA TRAQUEOSTOMIA CON BALON NO FENESTRADA"/>
    <s v="BIOPLAST S.A.S"/>
    <n v="4"/>
    <n v="18088"/>
    <n v="72352"/>
    <n v="16217"/>
    <s v="DISCOLMEDICA S.A.S"/>
    <d v="2022-10-01T00:00:00"/>
    <s v="8462-2022"/>
    <x v="0"/>
    <s v="NO ACEPTAR - MAYOR VALOR"/>
    <n v="-1871"/>
    <n v="-0.11537275698341247"/>
    <n v="-7484"/>
    <n v="-0.11537275698341247"/>
  </r>
  <r>
    <n v="72"/>
    <n v="72"/>
    <s v="DM247"/>
    <s v="CANULA 8.5 PARA TRAQUEOSTOMIA CON BALON NO FENESTRADA"/>
    <s v="BIOPLAST S.A.S"/>
    <n v="2"/>
    <n v="18088"/>
    <n v="36176"/>
    <s v="NO CONTRATADO"/>
    <s v="NO CONTRATADO"/>
    <s v="NO CONTRATADO"/>
    <s v="NO CONTRATADO"/>
    <x v="1"/>
    <s v="ACEPTAR RECOMENDACIÓN"/>
    <s v="NO APLICA"/>
    <s v="NO APLICA"/>
    <s v="NO APLICA"/>
    <s v="NO APLICA"/>
  </r>
  <r>
    <n v="73"/>
    <n v="73"/>
    <s v="DM214"/>
    <s v="CANULA GUEDEL NO 000 NEONATAL"/>
    <s v="DISCOLMEDICA S.A.S"/>
    <n v="5"/>
    <n v="2108"/>
    <n v="10540"/>
    <s v="NO CONTRATADO"/>
    <s v="NO CONTRATADO"/>
    <s v="NO CONTRATADO"/>
    <s v="NO CONTRATADO"/>
    <x v="1"/>
    <s v="ACEPTAR RECOMENDACIÓN"/>
    <s v="NO APLICA"/>
    <s v="NO APLICA"/>
    <s v="NO APLICA"/>
    <s v="NO APLICA"/>
  </r>
  <r>
    <n v="74"/>
    <n v="74"/>
    <s v="DM220"/>
    <s v="CANULA NASAL PARA OXIGENO_x000a_ADULTO"/>
    <s v="BIOPLAST S.A.S"/>
    <n v="1700"/>
    <n v="1069"/>
    <n v="1817300"/>
    <n v="1087.6600000000001"/>
    <s v="BIOPLAST S.A.S"/>
    <d v="2022-09-30T00:00:00"/>
    <s v="8460-2022"/>
    <x v="1"/>
    <s v="ACEPTAR RECOMENDACIÓN"/>
    <n v="18.660000000000082"/>
    <n v="1.7156096574297189E-2"/>
    <n v="31722.000000000138"/>
    <n v="1.7156096574297189E-2"/>
  </r>
  <r>
    <n v="75"/>
    <n v="75"/>
    <s v="DM2107"/>
    <s v="CANULA NASAL PARA OXIGENO_x000a_ADULTO 3- 5 METROS"/>
    <s v="BIOPLAST S.A.S"/>
    <n v="128"/>
    <n v="1607"/>
    <n v="205696"/>
    <s v="NO CONTRATADO"/>
    <s v="NO CONTRATADO"/>
    <s v="NO CONTRATADO"/>
    <s v="NO CONTRATADO"/>
    <x v="1"/>
    <s v="ACEPTAR RECOMENDACIÓN"/>
    <s v="NO APLICA"/>
    <s v="NO APLICA"/>
    <s v="NO APLICA"/>
    <s v="NO APLICA"/>
  </r>
  <r>
    <n v="76"/>
    <n v="76"/>
    <s v="DM2108"/>
    <s v="CANULA NASAL PARA OXIGENO_x000a_ADULTO 7 METROS"/>
    <s v="BIOPLAST S.A.S"/>
    <n v="1"/>
    <n v="4326"/>
    <n v="4326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78"/>
    <n v="78"/>
    <s v="DM296"/>
    <s v="CATETER INTRAVENOSO NO. 14 DE POLIURETANO CON DISPOSITIVO DE_x000a_SEGURIDAD"/>
    <s v="BIOPLAST S.A.S"/>
    <n v="175"/>
    <n v="2590"/>
    <n v="453250"/>
    <n v="2440"/>
    <s v="BIOPLAST S.A.S"/>
    <d v="2022-09-30T00:00:00"/>
    <s v="8460-2022"/>
    <x v="0"/>
    <s v="NO ACEPTAR - MAYOR VALOR"/>
    <n v="-150"/>
    <n v="-6.1475409836065573E-2"/>
    <n v="-26250"/>
    <n v="-6.1475409836065573E-2"/>
  </r>
  <r>
    <n v="79"/>
    <n v="79"/>
    <s v="DM297"/>
    <s v="CATETER INTRAVENOSO NO. 16 DE POLIURETANO CON DISPOSITIVO DE_x000a_SEGURIDAD"/>
    <s v="BIOPLAST S.A.S"/>
    <n v="500"/>
    <n v="2385"/>
    <n v="1192500"/>
    <n v="2275"/>
    <s v="BIOPLAST S.A.S"/>
    <d v="2022-09-30T00:00:00"/>
    <s v="8460-2022"/>
    <x v="0"/>
    <s v="NO ACEPTAR - MAYOR VALOR"/>
    <n v="-110"/>
    <n v="-4.8351648351648353E-2"/>
    <n v="-55000"/>
    <n v="-4.8351648351648353E-2"/>
  </r>
  <r>
    <n v="80"/>
    <n v="80"/>
    <s v="DM298"/>
    <s v="CATETER INTRAVENOSO NO. 18 DE POLIURETANO CON DISPOSITIVO DE_x000a_SEGURIDAD"/>
    <s v="BIOPLAST S.A.S"/>
    <n v="3000"/>
    <n v="2385"/>
    <n v="7155000"/>
    <n v="1845"/>
    <s v="BECTON DICKINSON DE COLOMBIA LTDA"/>
    <d v="2022-04-25T00:00:00"/>
    <s v="6735-2022"/>
    <x v="0"/>
    <s v="NO ACEPTAR - MAYOR VALOR"/>
    <n v="-540"/>
    <n v="-0.29268292682926828"/>
    <n v="-1620000"/>
    <n v="-0.29268292682926828"/>
  </r>
  <r>
    <n v="81"/>
    <n v="81"/>
    <s v="DM299"/>
    <s v="CATETER INTRAVENOSO NO. 20 DE POLIURETANO CON DISPOSITIVO DE_x000a_SEGURIDAD"/>
    <s v="BIOPLAST S.A.S"/>
    <n v="1700"/>
    <n v="2385"/>
    <n v="4054500"/>
    <n v="1845"/>
    <s v="BECTON DICKINSON DE COLOMBIA LTDA"/>
    <d v="2022-04-25T00:00:00"/>
    <s v="6735-2022"/>
    <x v="0"/>
    <s v="NO ACEPTAR - MAYOR VALOR"/>
    <n v="-540"/>
    <n v="-0.29268292682926828"/>
    <n v="-918000"/>
    <n v="-0.29268292682926828"/>
  </r>
  <r>
    <n v="82"/>
    <n v="82"/>
    <s v="DM300"/>
    <s v="CATETER INTRAVENOSO NO. 22 DE POLIURETANO CON DISPOSITIVO DE_x000a_SEGURIDAD"/>
    <s v="BIOPLAST S.A.S"/>
    <n v="1800"/>
    <n v="2385"/>
    <n v="4293000"/>
    <n v="1845"/>
    <s v="BECTON DICKINSON DE COLOMBIA LTDA"/>
    <d v="2022-04-25T00:00:00"/>
    <s v="6735-2022"/>
    <x v="0"/>
    <s v="NO ACEPTAR - MAYOR VALOR"/>
    <n v="-540"/>
    <n v="-0.29268292682926828"/>
    <n v="-972000"/>
    <n v="-0.29268292682926828"/>
  </r>
  <r>
    <n v="83"/>
    <n v="83"/>
    <s v="DM301"/>
    <s v="CATETER INTRAVENOSO NO. 24 DE POLIURETANO CON DISPOSITIVO DE_x000a_SEGURIDAD"/>
    <s v="BIOPLAST S.A.S"/>
    <n v="1800"/>
    <n v="2385"/>
    <n v="4293000"/>
    <n v="1845"/>
    <s v="BECTON DICKINSON DE COLOMBIA LTDA"/>
    <d v="2022-04-25T00:00:00"/>
    <s v="6735-2022"/>
    <x v="0"/>
    <s v="NO ACEPTAR - MAYOR VALOR"/>
    <n v="-540"/>
    <n v="-0.29268292682926828"/>
    <n v="-972000"/>
    <n v="-0.29268292682926828"/>
  </r>
  <r>
    <n v="84"/>
    <n v="84"/>
    <s v="DM1126"/>
    <s v="CATGUT CROMADO 3/0 AGUJA CURVA REDON 1/2 CIRCULO 24 -27_x000a_MM HEBRA DE 70-75CM G122T"/>
    <s v="ARPA MEDICAL SAS"/>
    <n v="40"/>
    <n v="6700"/>
    <n v="268000"/>
    <n v="5941"/>
    <s v="POLIFARMA S.A.S"/>
    <d v="2021-12-14T00:00:00"/>
    <s v="7885-2021"/>
    <x v="0"/>
    <s v="NO ACEPTAR - MAYOR VALOR"/>
    <n v="-759"/>
    <n v="-0.12775626998821746"/>
    <n v="-30360"/>
    <n v="-0.12775626998821746"/>
  </r>
  <r>
    <n v="85"/>
    <n v="85"/>
    <s v="DM1125"/>
    <s v="CATGUT CROMICO 2/0 CURVA REDONDA 1/2 CIRCULAR DE 37 HEBRA DE 70-90CM (SUTURA_x000a_ABSORBIBLE)"/>
    <s v="ARPA MEDICAL SAS"/>
    <n v="3"/>
    <n v="7100"/>
    <n v="21300"/>
    <n v="4500"/>
    <s v="JOHNSON &amp; JOHNSON DE COLOMBIA S.A."/>
    <d v="2022-04-13T00:00:00"/>
    <s v="6741-2022"/>
    <x v="0"/>
    <s v="NO ACEPTAR - MAYOR VALOR"/>
    <n v="-2600"/>
    <n v="-0.57777777777777772"/>
    <n v="-7800"/>
    <n v="-0.57777777777777772"/>
  </r>
  <r>
    <n v="86"/>
    <n v="86"/>
    <s v="DM371"/>
    <s v="CINTA AUTOADHESIVA DE CONTROL QUIMICO PARA VAPOR LIBRE DE_x000a_PLOMO"/>
    <s v="BIOPLAST S.A.S"/>
    <n v="65"/>
    <n v="11240"/>
    <n v="730600"/>
    <n v="11240"/>
    <s v=" M&amp;M EQUIPOS MEDICOS SAS"/>
    <d v="2022-10-01T00:00:00"/>
    <s v="8467-2022"/>
    <x v="3"/>
    <s v="IGUAL VALOR AL CONTRATADO"/>
    <n v="0"/>
    <n v="0"/>
    <n v="0"/>
    <n v="0"/>
  </r>
  <r>
    <n v="89"/>
    <n v="89"/>
    <s v="DM398"/>
    <s v="CLAMP UMBILICAL"/>
    <s v="BIOPLAST S.A.S"/>
    <n v="600"/>
    <n v="350"/>
    <n v="210000"/>
    <n v="370"/>
    <s v="RAFAEL ANTONIO SALAMANCA"/>
    <d v="2022-09-01T00:00:00"/>
    <s v="8470-2022"/>
    <x v="1"/>
    <s v="ACEPTAR RECOMENDACIÓN"/>
    <n v="20"/>
    <n v="5.4054054054054057E-2"/>
    <n v="12000"/>
    <n v="5.4054054054054057E-2"/>
  </r>
  <r>
    <n v="90"/>
    <n v="90"/>
    <s v="NO ROTA /  7 MESES"/>
    <s v="COTONOIDE 12 X 12 MM, MAS O MENOS 5MM DE CONTORNO (ESPONJA QUIRURGICA) X 10_x000a_UNIDADES"/>
    <s v="SHERLEG LABORATORIES S.A.S"/>
    <n v="1"/>
    <n v="1880"/>
    <n v="188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91"/>
    <n v="91"/>
    <s v="NO ROTA /  7 MESES"/>
    <s v="COTONOIDE 13 X 25 MM, MAS O MENOS 5MM DE CONTORNO (ESPONJA QUIRURGICA) X 10_x000a_UNIDADES"/>
    <s v="SHERLEG LABORATORIES S.A.S"/>
    <n v="1"/>
    <n v="1880"/>
    <n v="188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92"/>
    <n v="92"/>
    <s v="NO ROTA /  7 MESES"/>
    <s v="COTONOIDE 13 X 38 MM, MAS O MENOS 5MM DE CONTORNO (ESPONJA QUIRURGICA) X 10_x000a_UNIDADES"/>
    <s v="SHERLEG LABORATORIES S.A.S"/>
    <n v="1"/>
    <n v="1880"/>
    <n v="188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93"/>
    <n v="93"/>
    <s v="NO ROTA /  7 MESES"/>
    <s v="COTONOIDE 25 X 76 MM, MAS O MENOS 5MM DE CONTORNO (ESPONJA QUIRURGICA) X 10_x000a_UNIDADES"/>
    <s v="SHERLEG LABORATORIES S.A.S"/>
    <n v="1"/>
    <n v="1880"/>
    <n v="188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95"/>
    <n v="95"/>
    <s v="DM2417"/>
    <s v="CUELLO ORTOPEDICO DE THOMAS_x000a_TALLA L"/>
    <s v="BIOPLAST S.A.S"/>
    <n v="1"/>
    <n v="12400"/>
    <n v="1240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96"/>
    <n v="96"/>
    <s v="DM403"/>
    <s v="CUELLO ORTOPEDICO RIGIDO DE_x000a_FILADELFIA TALLA L"/>
    <s v="BIOPLAST S.A.S"/>
    <n v="17"/>
    <n v="19050"/>
    <n v="323850"/>
    <n v="16700"/>
    <s v="COMPANY MEDIQBOY"/>
    <d v="2022-04-12T00:00:00"/>
    <s v="6737-2022"/>
    <x v="0"/>
    <s v="NO ACEPTAR -MAYOR VALOR"/>
    <n v="-2350"/>
    <n v="-0.1407185628742515"/>
    <n v="-39950"/>
    <n v="-0.1407185628742515"/>
  </r>
  <r>
    <n v="97"/>
    <n v="97"/>
    <s v="DM404"/>
    <s v="CUELLO ORTOPEDICO RIGIDO DE_x000a_FILADELFIA TALLA M"/>
    <s v="BIOPLAST S.A.S"/>
    <n v="10"/>
    <n v="19050"/>
    <n v="190500"/>
    <n v="16477"/>
    <s v="RAFAEL ANTONIO SALAMANCA"/>
    <d v="2022-10-01T00:00:00"/>
    <s v="8592-2022"/>
    <x v="0"/>
    <s v="NO ACEPTAR -MAYOR VALOR"/>
    <n v="-2573"/>
    <n v="-0.15615706742732294"/>
    <n v="-25730"/>
    <n v="-0.15615706742732294"/>
  </r>
  <r>
    <n v="98"/>
    <n v="98"/>
    <s v="DM405"/>
    <s v="CUELLO ORTOPEDICO RIGIDO DE_x000a_FILADELFIA TALLA S"/>
    <s v="BIOPLAST S.A.S"/>
    <n v="4"/>
    <n v="19050"/>
    <n v="76200"/>
    <n v="15795"/>
    <s v="RAFAEL ANTONIO SALAMANCA"/>
    <d v="2022-10-01T00:00:00"/>
    <s v="8592-2022"/>
    <x v="0"/>
    <s v="NO ACEPTAR -MAYOR VALOR"/>
    <n v="-3255"/>
    <n v="-0.2060778727445394"/>
    <n v="-13020"/>
    <n v="-0.2060778727445394"/>
  </r>
  <r>
    <n v="99"/>
    <n v="99"/>
    <s v="DM422"/>
    <s v="CURAS POST PUNCION REDONDA DE_x000a_2.2.CM X 2.2CM"/>
    <s v="BIOPLAST S.A.S"/>
    <n v="1800"/>
    <n v="36"/>
    <n v="648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02"/>
    <n v="102"/>
    <s v="DM2030"/>
    <s v="DELANTAL PLASTICO PARA CIRUGIA_x000a_DESECHABLE"/>
    <s v="BIOPLAST S.A.S"/>
    <n v="40"/>
    <n v="565"/>
    <n v="226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05"/>
    <n v="105"/>
    <s v="DM1767"/>
    <s v="DESINFECTANTE: FORMALDEHIDO 0.04% GLUTALRALDEHIDO 0.1%_x000a_CETRIMIDA 0.06%.X 1000CC"/>
    <s v="QUIRUMEDICAS LTDA"/>
    <n v="15"/>
    <n v="16500"/>
    <n v="247500"/>
    <n v="15000"/>
    <s v="QUIRUMEDICAS LTDA"/>
    <d v="2022-07-14T00:00:00"/>
    <s v="7782-2022"/>
    <x v="0"/>
    <s v="NO ACEPTAR -MAYOR VALOR"/>
    <n v="-1500"/>
    <n v="-0.1"/>
    <n v="-22500"/>
    <n v="-0.1"/>
  </r>
  <r>
    <n v="106"/>
    <n v="106"/>
    <s v="DM2420"/>
    <s v="DETERGENTE LIQUIDO NEUTRO CONCENTRADO BIODEGRADABLE PARA SUPERFICIES Y ELEMENTOS DE_x000a_USO HOSPITALARIO. X 500 ML"/>
    <s v="SUMINISTROS HOSPITALARIOS SAS"/>
    <n v="40"/>
    <n v="2000"/>
    <n v="80000"/>
    <n v="15800"/>
    <s v="QUIRUMEDICAS LTDA"/>
    <d v="2022-07-14T00:00:00"/>
    <s v="7782-2022"/>
    <x v="1"/>
    <s v="ACEPTAR RECOMENDACIÓN"/>
    <n v="13800"/>
    <n v="0.87341772151898733"/>
    <n v="552000"/>
    <n v="0.87341772151898733"/>
  </r>
  <r>
    <n v="107"/>
    <n v="107"/>
    <s v="DM1762"/>
    <s v="DETERGENTE PENTAENZIMATICO X_x000a_1.000 ML"/>
    <s v="QUIRUMEDICAS LTDA"/>
    <n v="16"/>
    <n v="52598"/>
    <n v="841568"/>
    <s v="NO CONTRATADO"/>
    <s v="NO CONTRATADO"/>
    <s v="NO CONTRATADO"/>
    <s v="NO CONTRATADO"/>
    <x v="1"/>
    <s v="ACEPTAR RECOMENDACIÓN"/>
    <s v="NO APLICA"/>
    <s v="NO APLICA"/>
    <s v="NO APLICA"/>
    <s v="NO APLICA"/>
  </r>
  <r>
    <n v="108"/>
    <n v="108"/>
    <s v="DM428"/>
    <s v="DISPOSITIVO INTRAUTERINO T DE_x000a_COBRE"/>
    <s v="BIOPLAST S.A.S"/>
    <n v="84"/>
    <n v="5815"/>
    <n v="488460"/>
    <n v="5364"/>
    <s v="RAFAEL ANTONIO SALAMANCA"/>
    <s v="DEVOLUCIONDE POLIZAS"/>
    <s v="8592-2022"/>
    <x v="0"/>
    <s v="NO ACEPTAR -MAYOR VALOR"/>
    <n v="-451"/>
    <n v="-8.4079045488441459E-2"/>
    <n v="-37884"/>
    <n v="-8.4079045488441459E-2"/>
  </r>
  <r>
    <n v="110"/>
    <n v="110"/>
    <s v="DM430"/>
    <s v="DREN DE PENROSE DE LATEX 1_x000a_PULAGADA X 30CM ESTERIL"/>
    <s v="POLIMEDIC´S FARMACÉUTICA_x000a_S.A.S"/>
    <n v="15"/>
    <n v="4223.3100000000004"/>
    <n v="63349.65"/>
    <s v="NO CONTRATADO"/>
    <s v="NO CONTRATADO"/>
    <s v="NO CONTRATADO"/>
    <s v="NO CONTRATADO"/>
    <x v="1"/>
    <s v="ACEPTAR RECOMENDACIÓN"/>
    <s v="NO APLICA"/>
    <s v="NO APLICA"/>
    <s v="NO APLICA"/>
    <s v="NO APLICA"/>
  </r>
  <r>
    <n v="111"/>
    <n v="111"/>
    <s v="DM431"/>
    <s v="DREN DE PENROSE DE LATEX 1/2_x000a_PULGADA X 30CM ESTERIL"/>
    <s v="POLIMEDIC´S FARMACÉUTICA_x000a_S.A.S"/>
    <n v="14"/>
    <n v="2914.31"/>
    <n v="40800.339999999997"/>
    <n v="3326"/>
    <s v="COMPANY MEDIQBOY"/>
    <d v="2022-04-12T00:00:00"/>
    <s v="6737-2022"/>
    <x v="1"/>
    <s v="ACEPTAR RECOMENDACIÓN"/>
    <n v="411.69000000000005"/>
    <n v="0.12377931449188216"/>
    <n v="5763.6600000000008"/>
    <n v="0.12377931449188216"/>
  </r>
  <r>
    <n v="112"/>
    <n v="112"/>
    <s v="DM432"/>
    <s v="DREN DE PENROSE DE LATEX 1/4_x000a_PULGADA X 30CM ESTERIL"/>
    <s v="COMPANY MEDIQBOY OC_x000a_S.A.S"/>
    <n v="17"/>
    <n v="8340"/>
    <n v="14178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13"/>
    <n v="113"/>
    <s v="DM433"/>
    <s v="DREN DE PENROSE DE LATEX 3/4_x000a_PULGADA X 30CM ESTERIL"/>
    <s v="COMPANY MEDIQBOY OC_x000a_S.A.S"/>
    <n v="19"/>
    <n v="2978"/>
    <n v="56582"/>
    <s v="NO CONTRATADO"/>
    <s v="NO CONTRATADO"/>
    <s v="NO CONTRATADO"/>
    <s v="NO CONTRATADO"/>
    <x v="1"/>
    <s v="ACEPTAR RECOMENDACIÓN"/>
    <s v="NO APLICA"/>
    <s v="NO APLICA"/>
    <s v="NO APLICA"/>
    <s v="NO APLICA"/>
  </r>
  <r>
    <n v="118"/>
    <n v="118"/>
    <s v="DM435"/>
    <s v="ELECTRODO PEDIATRICO"/>
    <s v="BIOPLAST S.A.S"/>
    <n v="55"/>
    <n v="288"/>
    <n v="15840"/>
    <n v="249.9"/>
    <s v="LIFE SUMINISTROS MEDICOS SAS"/>
    <d v="2022-10-01T00:00:00"/>
    <s v="8466-2022"/>
    <x v="0"/>
    <s v="NO ACEPTAR -MAYOR VALOR"/>
    <n v="-38.099999999999994"/>
    <n v="-0.15246098439375746"/>
    <n v="-2095.4999999999995"/>
    <n v="-0.15246098439375746"/>
  </r>
  <r>
    <n v="121"/>
    <n v="121"/>
    <s v="DM1743"/>
    <s v="EMPAQUE PARA ESTERILIZACION GRADO MEDICO ENTRE 60 Y 70GR/M2 DE 100MM X 5MM X 100M_x000a_(FUELLE)"/>
    <s v="BIOPLAST S.A.S"/>
    <n v="5"/>
    <n v="70151"/>
    <n v="350755"/>
    <s v="NO CONTRATADO"/>
    <s v="NO CONTRATADO"/>
    <s v="NO CONTRATADO"/>
    <s v="NO CONTRATADO"/>
    <x v="1"/>
    <s v="ACEPTAR RECOMENDACIÓN"/>
    <s v="NO APLICA"/>
    <s v="NO APLICA"/>
    <s v="NO APLICA"/>
    <s v="NO APLICA"/>
  </r>
  <r>
    <n v="122"/>
    <n v="122"/>
    <s v="DM445"/>
    <s v="ENDOGRAPADORA  45MM ART S/R"/>
    <s v="DISCOLMEDICA S.A.S"/>
    <n v="1"/>
    <n v="1224719"/>
    <n v="1224719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123"/>
    <n v="123"/>
    <s v="DM1913"/>
    <s v="ENVOLVEDERA 120 X 120 CAJA X 100_x000a_METROS REF N0120120"/>
    <s v="COMPANY MEDIQBOY OC_x000a_S.A.S"/>
    <n v="1000"/>
    <n v="1964"/>
    <n v="1964000"/>
    <n v="1502"/>
    <s v="DISTRIBUIDORA COLOMBIANA DE MEDICAMENTOS S.A.S. – DISCOLMEDICA S.A.S."/>
    <d v="2022-08-19T00:00:00"/>
    <s v="8062-2022"/>
    <x v="0"/>
    <s v="NO ACEPTAR -MAYOR VALOR"/>
    <n v="-462"/>
    <n v="-0.30758988015978694"/>
    <n v="-462000"/>
    <n v="-0.30758988015978694"/>
  </r>
  <r>
    <n v="125"/>
    <n v="125"/>
    <s v="DM448"/>
    <s v="ENVOLVEDERA DE TELA NO TEJIDA,CON FIBRAS SINTETICAS DE POLIPROPILENO TRESCAPAS 48 A 60_x000a_GR 100CM X 100CM"/>
    <s v="M&amp;M EQUIPOS MEDICOS SAS"/>
    <n v="1700"/>
    <n v="1516.06"/>
    <n v="2577302"/>
    <n v="1044"/>
    <s v="DISTRIBUIDORA COLOMBIANA DE MEDICAMENTOS S.A.S. – DISCOLMEDICA S.A.S."/>
    <d v="2022-08-19T00:00:00"/>
    <s v="8062-2022"/>
    <x v="0"/>
    <s v="NO ACEPTAR -MAYOR VALOR"/>
    <n v="-472.05999999999995"/>
    <n v="-0.45216475095785436"/>
    <n v="-802501.99999999988"/>
    <n v="-0.45216475095785436"/>
  </r>
  <r>
    <n v="126"/>
    <n v="126"/>
    <s v="DM1742"/>
    <s v="ENVOLVEDERA DE TELA NO TEJIDA,CON FIBRAS SINTETICAS DE POLIPROPILENO TRESCAPAS 48 A 60_x000a_GR 50CM X50CM"/>
    <s v="M&amp;M EQUIPOS MEDICOS SAS"/>
    <n v="540"/>
    <n v="561.68000000000006"/>
    <n v="303307.2"/>
    <n v="549.78"/>
    <s v="LABORATORIOS GOTHAPLAST"/>
    <d v="2022-10-01T00:00:00"/>
    <s v="8465-2022"/>
    <x v="0"/>
    <s v="NO ACEPTAR -MAYOR VALOR"/>
    <n v="-11.900000000000091"/>
    <n v="-2.1645021645021811E-2"/>
    <n v="-6426.0000000000491"/>
    <n v="-2.1645021645021811E-2"/>
  </r>
  <r>
    <n v="127"/>
    <n v="127"/>
    <s v="DM449"/>
    <s v="ENVOLVEDERA DE TELA NO TEJIDAS FIBRAS SINTETICAS DE POLIPROPILENO 48 A 60 GR 75CM X_x000a_75CM"/>
    <s v="M&amp;M EQUIPOS MEDICOS SAS"/>
    <n v="1500"/>
    <n v="1306.6199999999999"/>
    <n v="195993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28"/>
    <n v="128"/>
    <s v="DM2736"/>
    <s v="EQUIPO BOMBA INFUSION_x000a_FOTOPROTECTOR"/>
    <s v="POLIMEDIC´S FARMACÉUTICA_x000a_S.A.S"/>
    <n v="350"/>
    <n v="19824"/>
    <n v="69384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29"/>
    <n v="129"/>
    <s v="DM460"/>
    <s v="EQUIPO BOMBA PARA SOLUCIONES DE ADMON INTRAVENOSA Y_x000a_MEDICAMENTOS NO FOTOSENSIBLES"/>
    <s v="LIFESUMIMED SAS"/>
    <n v="400"/>
    <n v="20625"/>
    <n v="8250000"/>
    <n v="15225"/>
    <s v="RAFAEL ANTONIO SALAMANCA"/>
    <d v="2022-07-11T00:00:00"/>
    <s v="7736-2022"/>
    <x v="0"/>
    <s v="NO ACEPTAR -MAYOR VALOR"/>
    <n v="-5400"/>
    <n v="-0.35467980295566504"/>
    <n v="-2160000"/>
    <n v="-0.35467980295566504"/>
  </r>
  <r>
    <n v="130"/>
    <n v="130"/>
    <s v="DM459"/>
    <s v="EQUIPO BOMBA PARA SOLUCIONES DE ADMON IV. Y MEDICAMENTOS_x000a_FOTOSENSIBLES Y N. PARENTERAL"/>
    <s v="LIFESUMIMED SAS"/>
    <n v="65"/>
    <n v="20625"/>
    <n v="1340625"/>
    <n v="17955"/>
    <s v="RAFAEL ANTONIO SALAMANCA"/>
    <d v="2022-07-11T00:00:00"/>
    <s v="7736-2022"/>
    <x v="0"/>
    <s v="NO ACEPTAR -MAYOR VALOR"/>
    <n v="-2670"/>
    <n v="-0.14870509607351712"/>
    <n v="-173550"/>
    <n v="-0.14870509607351712"/>
  </r>
  <r>
    <n v="131"/>
    <n v="131"/>
    <s v="DM454"/>
    <s v="EQUIPO DE MACROGOTEO SIN AGUJA PARA ADMINISTRACION DE LIQUIDOS_x000a_IV"/>
    <s v="LIFESUMIMED SAS"/>
    <n v="3000"/>
    <n v="780"/>
    <n v="2340000"/>
    <n v="860"/>
    <s v="POLIFARMA S.A.S"/>
    <d v="2022-04-18T00:00:00"/>
    <s v="6747-2022"/>
    <x v="1"/>
    <s v="ACEPTAR RECOMENDACIÓN"/>
    <n v="80"/>
    <n v="9.3023255813953487E-2"/>
    <n v="240000"/>
    <n v="9.3023255813953487E-2"/>
  </r>
  <r>
    <n v="132"/>
    <n v="132"/>
    <s v="DM467"/>
    <s v="EQUIPO EN Y TUR PARA IRRIGACION"/>
    <s v="DISCOLMEDICA S.A.S"/>
    <n v="103"/>
    <n v="19398"/>
    <n v="1997994"/>
    <n v="12821"/>
    <s v="MEDICOX LTDA"/>
    <d v="2022-10-01T00:00:00"/>
    <s v="8593-2022"/>
    <x v="0"/>
    <s v="NO ACEPTAR -MAYOR VALOR"/>
    <n v="-6577"/>
    <n v="-0.51298650651275246"/>
    <n v="-677431"/>
    <n v="-0.51298650651275246"/>
  </r>
  <r>
    <n v="134"/>
    <n v="134"/>
    <s v="DM452"/>
    <s v="EQUIPO PARA TRANSFUSION O_x000a_ADMINISTRACION DE SANGRE"/>
    <s v="DISCOLMEDICA S.A.S"/>
    <n v="326"/>
    <n v="1524"/>
    <n v="496824"/>
    <n v="1909"/>
    <s v="RAFAEL ANTONIO SALAMANCA"/>
    <d v="2022-10-01T00:00:00"/>
    <s v="8592-2022"/>
    <x v="1"/>
    <s v="ACEPTAR RECOMENDACIÓN"/>
    <n v="385"/>
    <n v="0.20167627029858565"/>
    <n v="125510"/>
    <n v="0.20167627029858565"/>
  </r>
  <r>
    <n v="136"/>
    <n v="136"/>
    <s v="DM412"/>
    <s v="ESPECULO DESECHABLE PARA_x000a_OTOSCOPIO ADULTO"/>
    <s v="BIOPLAST S.A.S"/>
    <n v="1"/>
    <n v="118"/>
    <n v="118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137"/>
    <n v="137"/>
    <s v="DM476"/>
    <s v="ESPECULO VAGINAL DESECHABLE_x000a_TALLAS M"/>
    <s v="BIOPLAST S.A.S"/>
    <n v="449"/>
    <n v="826"/>
    <n v="370874"/>
    <n v="825.86"/>
    <s v="BIOPLAST S.A.S"/>
    <d v="2022-09-30T00:00:00"/>
    <s v="8460-2022"/>
    <x v="0"/>
    <s v="IGUAL VALOR AL CONTRATADO"/>
    <n v="-0.13999999999998636"/>
    <n v="-1.6952025767077514E-4"/>
    <n v="-62.859999999993875"/>
    <n v="-1.6952025767077514E-4"/>
  </r>
  <r>
    <n v="138"/>
    <n v="138"/>
    <s v="DM477"/>
    <s v="ESPECULO VAGINAL DESECHABLE_x000a_TALLAS S"/>
    <s v="BIOPLAST S.A.S"/>
    <n v="94"/>
    <n v="862"/>
    <n v="81028"/>
    <n v="922.25"/>
    <s v="BIOPLAST S.A.S"/>
    <d v="2022-09-30T00:00:00"/>
    <s v="8460-2022"/>
    <x v="1"/>
    <s v="ACEPTAR RECOMENDACIÓN"/>
    <n v="60.25"/>
    <n v="6.5329357549471403E-2"/>
    <n v="5663.5"/>
    <n v="6.5329357549471403E-2"/>
  </r>
  <r>
    <n v="142"/>
    <n v="142"/>
    <s v="DM1088"/>
    <s v="ESTOQUINETA ESTERIL TIPO MEDIA_x000a_DE 6 X 110CM"/>
    <s v="SHERLEG LABORATORIES S.A.S"/>
    <n v="63"/>
    <n v="8505"/>
    <n v="535815"/>
    <n v="6671"/>
    <s v="TWITY S.A.S"/>
    <d v="2022-04-25T00:00:00"/>
    <s v="6751-2022"/>
    <x v="0"/>
    <s v="NO ACEPTAR -MAYOR VALOR"/>
    <n v="-1834"/>
    <n v="-0.27492130115424973"/>
    <n v="-115542"/>
    <n v="-0.27492130115424973"/>
  </r>
  <r>
    <n v="143"/>
    <n v="143"/>
    <s v="DM482"/>
    <s v="EXTENSION ANESTESIA PEDIATRICA"/>
    <s v="BIOPLAST S.A.S"/>
    <n v="1000"/>
    <n v="775"/>
    <n v="775000"/>
    <n v="775"/>
    <s v="BIOPLAST S.A.S"/>
    <d v="2022-09-30T00:00:00"/>
    <s v="8460-2022"/>
    <x v="3"/>
    <s v="IGUAL VALOR AL CONTRATADO"/>
    <n v="0"/>
    <n v="0"/>
    <n v="0"/>
    <n v="0"/>
  </r>
  <r>
    <n v="144"/>
    <n v="144"/>
    <s v="DM481"/>
    <s v="EXTENSION DE ANESTESIA ADULTO"/>
    <s v="BIOPLAST S.A.S"/>
    <n v="1800"/>
    <n v="764"/>
    <n v="1375200"/>
    <n v="823"/>
    <s v="RAFAEL ANTONIO SALAMANCA"/>
    <s v="DEVOLUCIONDE POLIZAS"/>
    <s v="8592-2022"/>
    <x v="1"/>
    <s v="ACEPTAR RECOMENDACIÓN"/>
    <n v="59"/>
    <n v="7.168894289185905E-2"/>
    <n v="106200"/>
    <n v="7.168894289185905E-2"/>
  </r>
  <r>
    <n v="148"/>
    <n v="148"/>
    <s v="DM491"/>
    <s v="FIJADOR PARA CITOLOGIA FRASCO X_x000a_160ML"/>
    <s v="BIOPLAST S.A.S"/>
    <n v="29"/>
    <n v="9693"/>
    <n v="281097"/>
    <n v="9966.25"/>
    <s v="BIOPLAST S.A.S"/>
    <d v="2022-09-30T00:00:00"/>
    <s v="8460-2022"/>
    <x v="1"/>
    <s v="ACEPTAR RECOMENDACIÓN"/>
    <n v="273.25"/>
    <n v="2.7417534177850245E-2"/>
    <n v="7924.25"/>
    <n v="2.7417534177850245E-2"/>
  </r>
  <r>
    <n v="151"/>
    <n v="151"/>
    <s v="DM494"/>
    <s v="FILTRO BACTERIANO VIRICO ADULTO PARA VENTILADOR MECANICO"/>
    <s v="BIOPLAST S.A.S"/>
    <n v="600"/>
    <n v="4284"/>
    <n v="2570400"/>
    <n v="2694"/>
    <s v="MEDICOX LTDA"/>
    <d v="2021-12-16T00:00:00"/>
    <s v="7882-2021"/>
    <x v="0"/>
    <s v="NO ACEPTAR -MAYOR VALOR"/>
    <n v="-1590"/>
    <n v="-0.59020044543429839"/>
    <n v="-954000"/>
    <n v="-0.59020044543429839"/>
  </r>
  <r>
    <n v="156"/>
    <n v="156"/>
    <s v="DM500"/>
    <s v="FILTRO INTERCAMBIADOR NARIZ_x000a_CAMELLO ADULTO"/>
    <s v="BIOPLAST S.A.S"/>
    <n v="1500"/>
    <n v="5926"/>
    <n v="8889000"/>
    <n v="5338"/>
    <s v="MEDICOX LTDA"/>
    <d v="2022-04-20T00:00:00"/>
    <s v="6745-2022"/>
    <x v="0"/>
    <s v="NO ACEPTAR -MAYOR VALOR"/>
    <n v="-588"/>
    <n v="-0.11015361558636193"/>
    <n v="-882000"/>
    <n v="-0.11015361558636193"/>
  </r>
  <r>
    <n v="157"/>
    <n v="157"/>
    <s v="DM502"/>
    <s v="FILTRO INTERCAMBIADOR NARIZ_x000a_CAMELLO PEDIATRICO"/>
    <s v="DISCOLMEDICA S.A.S"/>
    <n v="19"/>
    <n v="7549"/>
    <n v="143431"/>
    <n v="6580.0000000000009"/>
    <s v=" MEDICOX LTDA"/>
    <d v="2022-09-01T00:00:00"/>
    <s v="8468-2022"/>
    <x v="0"/>
    <s v="NO ACEPTAR -MAYOR VALOR"/>
    <n v="-968.99999999999909"/>
    <n v="-0.14726443768996944"/>
    <n v="-18410.999999999982"/>
    <n v="-0.14726443768996944"/>
  </r>
  <r>
    <n v="159"/>
    <n v="159"/>
    <s v="DM506"/>
    <s v="FRASCO PARA RECOLECCION_x000a_MUESTRA DE ORINA"/>
    <s v="BIOPLAST S.A.S"/>
    <n v="5000"/>
    <n v="207"/>
    <n v="1035000"/>
    <n v="207.06"/>
    <s v="BIOPLAST S.A.S"/>
    <d v="2022-09-30T00:00:00"/>
    <s v="8460-2022"/>
    <x v="1"/>
    <s v="ACEPTAR RECOMENDACIÓN"/>
    <n v="6.0000000000002274E-2"/>
    <n v="2.8977108084614253E-4"/>
    <n v="300.00000000001137"/>
    <n v="2.8977108084614253E-4"/>
  </r>
  <r>
    <n v="161"/>
    <n v="161"/>
    <s v="DM1277"/>
    <s v="FUNDA PROTECTORA DE CABLES_x000a_VIDEO"/>
    <s v="UCIPHARMA S.A"/>
    <n v="166"/>
    <n v="38080"/>
    <n v="632128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62"/>
    <n v="162"/>
    <s v="DM1920"/>
    <s v="GASA 8 PLIEGUES TEJIDA 7.5 X 7.5CM_x000a_X 3 UNIDADES ESTERILES"/>
    <s v="ALFA TRADING SAS"/>
    <n v="10000"/>
    <n v="225"/>
    <n v="2250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63"/>
    <n v="163"/>
    <s v="DM1921"/>
    <s v="GASA 8 PLIEGUES TEJIDA 7.5 X 7.5CM_x000a_X 5 UNIDADES ESTERILES"/>
    <s v="DISCOLMEDICA S.A.S"/>
    <n v="18000"/>
    <n v="329"/>
    <n v="5922000"/>
    <n v="295"/>
    <s v="ALFA TRADING"/>
    <d v="2021-12-17T00:00:00"/>
    <s v="7872-2021"/>
    <x v="0"/>
    <s v="NO ACEPTAR -MAYOR VALOR"/>
    <n v="-34"/>
    <n v="-0.11525423728813559"/>
    <n v="-612000"/>
    <n v="-0.11525423728813559"/>
  </r>
  <r>
    <n v="166"/>
    <n v="166"/>
    <s v="DM2673"/>
    <s v="GEL HIDRATANTE CON AGINATO DECALCIO Y ACIDO BORICO PARA_x000a_HERIDAS DERMICAS TUBO 85 GR"/>
    <s v="DISCOLMEDICA S.A.S"/>
    <n v="1"/>
    <n v="68740"/>
    <n v="6874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167"/>
    <n v="167"/>
    <s v="DM515"/>
    <s v="GEL PARA ULTRASONIDO FRASCO X_x000a_240 ML"/>
    <s v="BIOPLAST S.A.S"/>
    <n v="413"/>
    <n v="3495"/>
    <n v="1443435"/>
    <n v="3625"/>
    <s v="MEDICOX LTDA"/>
    <d v="2022-04-20T00:00:00"/>
    <s v="6745-2022"/>
    <x v="1"/>
    <s v="ACEPTAR RECOMENDACIÓN"/>
    <n v="130"/>
    <n v="3.5862068965517239E-2"/>
    <n v="53690"/>
    <n v="3.5862068965517239E-2"/>
  </r>
  <r>
    <n v="171"/>
    <n v="171"/>
    <s v="DM1854"/>
    <s v="GRAPADORA CIRCULAR CURV CORT_x000a_33MMCDH33A"/>
    <s v="ARPA MEDICAL SAS"/>
    <n v="1"/>
    <n v="1230000"/>
    <n v="123000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172"/>
    <n v="172"/>
    <s v="DM2165"/>
    <s v="GRAPADORA LINEAL CORT 75MM_x000a_NTLC75"/>
    <s v="JOHNSON Y JOHNSON DE_x000a_COLOMBIA S.A"/>
    <n v="1"/>
    <n v="419881.98"/>
    <n v="419881.98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173"/>
    <n v="173"/>
    <s v="DM533"/>
    <s v="GUANTE EXAMEN NO ESTERIL TALLA L"/>
    <s v="LIFESUMIMED SAS"/>
    <n v="5000"/>
    <n v="136"/>
    <n v="680000"/>
    <n v="208"/>
    <s v="LIFE SUMISTROS"/>
    <d v="2022-04-06T00:00:00"/>
    <s v="6712-2022"/>
    <x v="1"/>
    <s v="ACEPTAR RECOMENDACIÓN"/>
    <n v="72"/>
    <n v="0.34615384615384615"/>
    <n v="360000"/>
    <n v="0.34615384615384615"/>
  </r>
  <r>
    <n v="174"/>
    <n v="174"/>
    <s v="DM1611"/>
    <s v="GUANTE NITRILO TALLA L CAJA"/>
    <s v="LIFESUMIMED SAS"/>
    <n v="5000"/>
    <n v="249"/>
    <n v="1245000"/>
    <n v="313"/>
    <s v="POLYMEDICAL DE COLOMBIA S.A.S"/>
    <d v="2022-04-18T00:00:00"/>
    <s v="6715-2022"/>
    <x v="1"/>
    <s v="ACEPTAR RECOMENDACIÓN"/>
    <n v="64"/>
    <n v="0.20447284345047922"/>
    <n v="320000"/>
    <n v="0.20447284345047922"/>
  </r>
  <r>
    <n v="175"/>
    <n v="175"/>
    <s v="DM1610"/>
    <s v="GUANTE NITRILO TALLA M CAJA"/>
    <s v="LIFESUMIMED SAS"/>
    <n v="10000"/>
    <n v="249"/>
    <n v="2490000"/>
    <n v="313"/>
    <s v="POLYMEDICAL DE COLOMBIA S.A.S"/>
    <d v="2022-04-18T00:00:00"/>
    <s v="6715-2022"/>
    <x v="1"/>
    <s v="ACEPTAR RECOMENDACIÓN"/>
    <n v="64"/>
    <n v="0.20447284345047922"/>
    <n v="640000"/>
    <n v="0.20447284345047922"/>
  </r>
  <r>
    <n v="176"/>
    <n v="176"/>
    <s v="DM1609"/>
    <s v="GUANTE NITRILO TALLA S CAJA"/>
    <s v="LIFESUMIMED SAS"/>
    <n v="5000"/>
    <n v="249"/>
    <n v="1245000"/>
    <n v="313"/>
    <s v="POLYMEDICAL DE COLOMBIA S.A.S"/>
    <d v="2022-04-18T00:00:00"/>
    <s v="6715-2022"/>
    <x v="1"/>
    <s v="ACEPTAR RECOMENDACIÓN"/>
    <n v="64"/>
    <n v="0.20447284345047922"/>
    <n v="320000"/>
    <n v="0.20447284345047922"/>
  </r>
  <r>
    <n v="177"/>
    <n v="177"/>
    <s v="DM1824"/>
    <s v="GUANTE QUIRURGICO DOBLE /Y PROTECCION VIRAL (ESTERIL) TALLA 8"/>
    <s v="DISCOLMEDICA S.A.S"/>
    <n v="23"/>
    <n v="21506"/>
    <n v="494638"/>
    <n v="17850"/>
    <s v=" ALFA TRADING SAS"/>
    <d v="2022-10-01T00:00:00"/>
    <s v="8458-2022"/>
    <x v="0"/>
    <s v="NO ACEPTAR -MAYOR VALOR"/>
    <n v="-3656"/>
    <n v="-0.20481792717086836"/>
    <n v="-84088"/>
    <n v="-0.20481792717086836"/>
  </r>
  <r>
    <n v="178"/>
    <n v="178"/>
    <s v="DM1822"/>
    <s v="GUANTE QUIRURGICO DOBLE /Y PROTECCION VIRAL(ESTERIL)TALLA 7"/>
    <s v="DISCOLMEDICA S.A.S"/>
    <n v="27"/>
    <n v="21506"/>
    <n v="580662"/>
    <n v="17850"/>
    <s v=" ALFA TRADING SAS"/>
    <d v="2022-10-01T00:00:00"/>
    <s v="8458-2022"/>
    <x v="0"/>
    <s v="NO ACEPTAR -MAYOR VALOR"/>
    <n v="-3656"/>
    <n v="-0.20481792717086836"/>
    <n v="-98712"/>
    <n v="-0.20481792717086836"/>
  </r>
  <r>
    <n v="179"/>
    <n v="179"/>
    <s v="DM1823"/>
    <s v="GUANTE QUIRURGICO DOBLE /Y PROTECION VIRAL (ESTERIL)TALLA 7.5"/>
    <s v="ALFA TRADING SAS"/>
    <n v="29"/>
    <n v="17850"/>
    <n v="517650"/>
    <n v="17850"/>
    <s v=" ALFA TRADING SAS"/>
    <d v="2022-10-01T00:00:00"/>
    <s v="8458-2022"/>
    <x v="3"/>
    <s v="IGUAL VALOR AL CONTRATADO"/>
    <n v="0"/>
    <n v="0"/>
    <n v="0"/>
    <n v="0"/>
  </r>
  <r>
    <n v="180"/>
    <n v="180"/>
    <s v="DM1821"/>
    <s v="GUANTE QUIRURGICO DOBLE/Y PROTECCION VIRAL (ESTERIL)TALLA_x000a_6.5"/>
    <s v="ALFA TRADING SAS"/>
    <n v="21"/>
    <n v="17850"/>
    <n v="374850"/>
    <n v="17850"/>
    <s v=" ALFA TRADING SAS"/>
    <d v="2022-10-01T00:00:00"/>
    <s v="8458-2022"/>
    <x v="3"/>
    <s v="IGUAL VALOR AL CONTRATADO"/>
    <n v="0"/>
    <n v="0"/>
    <n v="0"/>
    <n v="0"/>
  </r>
  <r>
    <n v="181"/>
    <n v="181"/>
    <s v="DM525"/>
    <s v="GUANTE QUIRURGICO ESTERIL 6.5_x000a_PAR"/>
    <s v="DISCOLMEDICA S.A.S"/>
    <n v="3000"/>
    <n v="1750"/>
    <n v="5250000"/>
    <n v="1195"/>
    <s v="NIPRO MEDICAL CORPORATION"/>
    <d v="2022-04-08T00:00:00"/>
    <s v="6713-2022"/>
    <x v="0"/>
    <s v="NO ACEPTAR -MAYOR VALOR"/>
    <n v="-555"/>
    <n v="-0.46443514644351463"/>
    <n v="-1665000"/>
    <n v="-0.46443514644351463"/>
  </r>
  <r>
    <n v="182"/>
    <n v="182"/>
    <s v="DM539"/>
    <s v="GUANTE QUIRURGICO ESTERIL SIN_x000a_TALCO 7.5 PAR"/>
    <s v="DISCOLMEDICA S.A.S"/>
    <n v="1500"/>
    <n v="1820"/>
    <n v="2730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83"/>
    <n v="183"/>
    <s v="DM2152"/>
    <s v="GUANTES DE VINILO TALLA L CAJA"/>
    <s v="LIFESUMIMED SAS"/>
    <n v="3000"/>
    <n v="149"/>
    <n v="447000"/>
    <n v="167"/>
    <s v="POLYMEDICAL DE COLOMBIA S.A.S"/>
    <d v="2022-04-18T00:00:00"/>
    <s v="6715-2022"/>
    <x v="1"/>
    <s v="ACEPTAR RECOMENDACIÓN"/>
    <n v="18"/>
    <n v="0.10778443113772455"/>
    <n v="54000"/>
    <n v="0.10778443113772455"/>
  </r>
  <r>
    <n v="184"/>
    <n v="184"/>
    <s v="DM1956"/>
    <s v="GUANTES DE VINILO TALLA M CAJA"/>
    <s v="LIFESUMIMED SAS"/>
    <n v="5000"/>
    <n v="149"/>
    <n v="745000"/>
    <n v="167"/>
    <s v="POLYMEDICAL DE COLOMBIA S.A.S"/>
    <d v="2022-04-18T00:00:00"/>
    <s v="6715-2022"/>
    <x v="1"/>
    <s v="ACEPTAR RECOMENDACIÓN"/>
    <n v="18"/>
    <n v="0.10778443113772455"/>
    <n v="90000"/>
    <n v="0.10778443113772455"/>
  </r>
  <r>
    <n v="185"/>
    <n v="185"/>
    <s v="DM2024"/>
    <s v="GUANTES DE VINILO TALLA S CAJA"/>
    <s v="LIFESUMIMED SAS"/>
    <n v="10000"/>
    <n v="149"/>
    <n v="1490000"/>
    <n v="167"/>
    <s v="POLYMEDICAL DE COLOMBIA S.A.S"/>
    <d v="2022-04-18T00:00:00"/>
    <s v="6715-2022"/>
    <x v="1"/>
    <s v="ACEPTAR RECOMENDACIÓN"/>
    <n v="18"/>
    <n v="0.10778443113772455"/>
    <n v="180000"/>
    <n v="0.10778443113772455"/>
  </r>
  <r>
    <n v="186"/>
    <n v="186"/>
    <s v="DM534"/>
    <s v="GUANTES PARA EXAMEN NO ESTERIL_x000a_TALLA M PAR"/>
    <s v="LIFESUMIMED SAS"/>
    <n v="12000"/>
    <n v="136"/>
    <n v="1632000"/>
    <n v="208"/>
    <s v="LIFE SUMISTROS"/>
    <d v="2022-04-06T00:00:00"/>
    <s v="6712-2022"/>
    <x v="1"/>
    <s v="ACEPTAR RECOMENDACIÓN"/>
    <n v="72"/>
    <n v="0.34615384615384615"/>
    <n v="864000"/>
    <n v="0.34615384615384615"/>
  </r>
  <r>
    <n v="187"/>
    <n v="187"/>
    <s v="DM535"/>
    <s v="GUANTES PARA EXAMEN NO ESTERIL_x000a_TALLA S PAR"/>
    <s v="LIFESUMIMED SAS"/>
    <n v="5000"/>
    <n v="136"/>
    <n v="680000"/>
    <n v="208"/>
    <s v="LIFE SUMISTROS"/>
    <d v="2022-04-06T00:00:00"/>
    <s v="6712-2022"/>
    <x v="1"/>
    <s v="ACEPTAR RECOMENDACIÓN"/>
    <n v="72"/>
    <n v="0.34615384615384615"/>
    <n v="360000"/>
    <n v="0.34615384615384615"/>
  </r>
  <r>
    <n v="189"/>
    <n v="189"/>
    <s v="DM2193"/>
    <s v="HEMOSTATICO ABSORBIBLE DE CELULOSA OXIDADA REGENERADA Y NO REGENERADA TIPO MALLA_x000a_SUELTA 5 X 7.5CM"/>
    <s v="COMPAÑIA DE REPRESENTACIONES MEDICAS CTP MEDICA S.A"/>
    <n v="9"/>
    <n v="70000"/>
    <n v="630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190"/>
    <n v="190"/>
    <s v="DM1772"/>
    <s v="HEMOSTATICO FIBRILAR ABSORBIBLE DE CELULOSA OXIDADA REGENERADA_x000a_Y NO REGENERADA 5 X 10CM"/>
    <s v="UCIPHARMA S.A"/>
    <n v="19"/>
    <n v="250000"/>
    <n v="4750000"/>
    <n v="205800"/>
    <s v="JOHNSON &amp; JOHNSON DE COLOMBIA S.A."/>
    <d v="2022-04-13T00:00:00"/>
    <s v="6741-2022"/>
    <x v="0"/>
    <s v="NO ACEPTAR -MAYOR VALOR"/>
    <n v="-44200"/>
    <n v="-0.21477162293488825"/>
    <n v="-839800"/>
    <n v="-0.21477162293488825"/>
  </r>
  <r>
    <n v="191"/>
    <n v="191"/>
    <s v="DM2154"/>
    <s v="HIDROGEL ESTERIL TUBO X 25 A 30_x000a_GR"/>
    <s v="FRIDEN"/>
    <n v="41"/>
    <n v="27944"/>
    <n v="1145704"/>
    <n v="27491"/>
    <s v="MEDICOX LTDA"/>
    <d v="2021-12-16T00:00:00"/>
    <s v="7882-2021"/>
    <x v="0"/>
    <s v="NO ACEPTAR -MAYOR VALOR"/>
    <n v="-453"/>
    <n v="-1.6478120112036667E-2"/>
    <n v="-18573"/>
    <n v="-1.6478120112036667E-2"/>
  </r>
  <r>
    <n v="193"/>
    <n v="193"/>
    <s v="DM553"/>
    <s v="HOJA DE BISTURI N. 11"/>
    <s v="DISCOLMEDICA S.A.S"/>
    <n v="207"/>
    <n v="297"/>
    <n v="61479"/>
    <n v="281"/>
    <s v="POLIFARMA S.A.S"/>
    <d v="2022-04-18T00:00:00"/>
    <s v="6747-2022"/>
    <x v="0"/>
    <s v="NO ACEPTAR -MAYOR VALOR"/>
    <n v="-16"/>
    <n v="-5.6939501779359428E-2"/>
    <n v="-3312"/>
    <n v="-5.6939501779359428E-2"/>
  </r>
  <r>
    <n v="194"/>
    <n v="194"/>
    <s v="DM554"/>
    <s v="HOJA DE BISTURI N. 12"/>
    <s v="DISCOLMEDICA S.A.S"/>
    <n v="108"/>
    <n v="297"/>
    <n v="32076"/>
    <n v="281"/>
    <s v="POLIFARMA S.A.S"/>
    <d v="2022-04-18T00:00:00"/>
    <s v="6747-2022"/>
    <x v="0"/>
    <s v="NO ACEPTAR -MAYOR VALOR"/>
    <n v="-16"/>
    <n v="-5.6939501779359428E-2"/>
    <n v="-1728"/>
    <n v="-5.6939501779359428E-2"/>
  </r>
  <r>
    <n v="195"/>
    <n v="195"/>
    <s v="DM555"/>
    <s v="HOJA DE BISTURI N. 15"/>
    <s v="DISCOLMEDICA S.A.S"/>
    <n v="1500"/>
    <n v="297"/>
    <n v="445500"/>
    <n v="311"/>
    <s v="COMPANY MEDIQBOY"/>
    <d v="2022-04-12T00:00:00"/>
    <s v="6737-2022"/>
    <x v="1"/>
    <s v="ACEPTAR RECOMENDACIÓN"/>
    <n v="14"/>
    <n v="4.5016077170418008E-2"/>
    <n v="21000"/>
    <n v="4.5016077170418008E-2"/>
  </r>
  <r>
    <n v="196"/>
    <n v="196"/>
    <s v="DM556"/>
    <s v="HOJA DE BISTURI N. 20"/>
    <s v="DISCOLMEDICA S.A.S"/>
    <n v="750"/>
    <n v="297"/>
    <n v="222750"/>
    <n v="281"/>
    <s v="POLIFARMA S.A.S"/>
    <d v="2022-04-18T00:00:00"/>
    <s v="6747-2022"/>
    <x v="0"/>
    <s v="NO ACEPTAR -MAYOR VALOR"/>
    <n v="-16"/>
    <n v="-5.6939501779359428E-2"/>
    <n v="-12000"/>
    <n v="-5.6939501779359428E-2"/>
  </r>
  <r>
    <n v="197"/>
    <n v="197"/>
    <s v="DM557"/>
    <s v="HOJA DE BISTURI N. 21"/>
    <s v="DISCOLMEDICA S.A.S"/>
    <n v="359"/>
    <n v="297"/>
    <n v="106623"/>
    <n v="281"/>
    <s v="POLIFARMA S.A.S"/>
    <d v="2022-04-18T00:00:00"/>
    <s v="6747-2022"/>
    <x v="0"/>
    <s v="NO ACEPTAR -MAYOR VALOR"/>
    <n v="-16"/>
    <n v="-5.6939501779359428E-2"/>
    <n v="-5744"/>
    <n v="-5.6939501779359428E-2"/>
  </r>
  <r>
    <n v="201"/>
    <n v="201"/>
    <s v="DM561"/>
    <s v="HUMIDIFICADOR PLASTICO PARA_x000a_OXIGENO"/>
    <s v="BIOPLAST S.A.S"/>
    <n v="1700"/>
    <n v="4153"/>
    <n v="7060100"/>
    <n v="4533"/>
    <s v="DISCOLMEDICA S.A.S"/>
    <d v="2022-10-01T00:00:00"/>
    <s v="8462-2022"/>
    <x v="1"/>
    <s v="ACEPTAR RECOMENDACIÓN"/>
    <n v="380"/>
    <n v="8.3829693359805862E-2"/>
    <n v="646000"/>
    <n v="8.3829693359805862E-2"/>
  </r>
  <r>
    <n v="202"/>
    <n v="202"/>
    <s v="DM563"/>
    <s v="INCENTIVO RESPIRATORIO"/>
    <s v="BIOPLAST S.A.S"/>
    <n v="1"/>
    <n v="7551"/>
    <n v="7551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03"/>
    <n v="203"/>
    <s v="DM1973"/>
    <s v="INDICADOR BIOLOGICO LECTURA RAPIDA 24 MINUTOS REF:1492V_x000a_(ATTEST-490)3M"/>
    <s v="M&amp;M EQUIPOS MEDICOS SAS"/>
    <n v="180"/>
    <n v="30127.372777777775"/>
    <n v="5422927.0999999996"/>
    <n v="19027"/>
    <s v="RAFAEL ANTONIO SALAMANCA"/>
    <d v="2022-09-28T00:00:00"/>
    <s v="8470-2022"/>
    <x v="0"/>
    <s v="NO ACEPTAR -MAYOR VALOR"/>
    <n v="-11100.372777777775"/>
    <n v="-0.58340110252681843"/>
    <n v="-1998067.0999999994"/>
    <n v="-0.58340110252681843"/>
  </r>
  <r>
    <n v="204"/>
    <n v="204"/>
    <s v="DM566"/>
    <s v="INDICADOR BIOLOGICO PARA VAPOR LECTURA RAPIDA A 1 HORA POR UNIDAD"/>
    <s v="RAFAEL ANTONIO SALAMANCA"/>
    <n v="100"/>
    <n v="19026"/>
    <n v="1902600"/>
    <n v="18602.080000000002"/>
    <s v=" M&amp;M EQUIPOS MEDICOS SAS"/>
    <d v="2022-10-05T00:00:00"/>
    <s v="8467-2022"/>
    <x v="0"/>
    <s v="NO ACEPTAR -MAYOR VALOR"/>
    <n v="-423.91999999999825"/>
    <n v="-2.2788849418989607E-2"/>
    <n v="-42391.999999999825"/>
    <n v="-2.2788849418989607E-2"/>
  </r>
  <r>
    <n v="206"/>
    <n v="206"/>
    <s v="DM143"/>
    <s v="INDICADOR CONTROL BIOLOGICO DE VAPOR AMPOLLA LECTURA RAPIDA_x000a_PARA AUTOCLAVE GRAVITACIONAL"/>
    <s v="M&amp;M EQUIPOS MEDICOS SAS"/>
    <n v="350"/>
    <n v="16824.568914285715"/>
    <n v="5888599.1200000001"/>
    <n v="19027"/>
    <s v="RAFAEL ANTONIO SALAMANCA"/>
    <d v="2022-09-28T00:00:00"/>
    <s v="8470-2022"/>
    <x v="1"/>
    <s v="ACEPTAR RECOMENDACIÓN"/>
    <n v="2202.4310857142846"/>
    <n v="0.1157529345516521"/>
    <n v="770850.87999999966"/>
    <n v="0.11575293455165211"/>
  </r>
  <r>
    <n v="208"/>
    <n v="208"/>
    <s v="DM582"/>
    <s v="INHALOCAMARA ADULTO"/>
    <s v="BIOPLAST S.A.S"/>
    <n v="350"/>
    <n v="4034"/>
    <n v="1411900"/>
    <n v="4341.12"/>
    <s v="RAFAEL ANTONIO SALAMANCA"/>
    <d v="2022-10-01T00:00:00"/>
    <s v="8592-2022"/>
    <x v="1"/>
    <s v="ACEPTAR RECOMENDACIÓN"/>
    <n v="307.11999999999989"/>
    <n v="7.0746719740527764E-2"/>
    <n v="107491.99999999996"/>
    <n v="7.0746719740527764E-2"/>
  </r>
  <r>
    <n v="209"/>
    <n v="209"/>
    <s v="DM584"/>
    <s v="INHALOCAMARA NEONATAL"/>
    <s v="BIOPLAST S.A.S"/>
    <n v="30"/>
    <n v="4070"/>
    <n v="122100"/>
    <n v="4341.12"/>
    <s v="RAFAEL ANTONIO SALAMANCA"/>
    <d v="2022-10-01T00:00:00"/>
    <s v="8592-2022"/>
    <x v="1"/>
    <s v="ACEPTAR RECOMENDACIÓN"/>
    <n v="271.11999999999989"/>
    <n v="6.245392893999703E-2"/>
    <n v="8133.5999999999967"/>
    <n v="6.245392893999703E-2"/>
  </r>
  <r>
    <n v="211"/>
    <n v="211"/>
    <s v="DM585"/>
    <s v="INHALOCAMARA PEDIATRICA"/>
    <s v="BIOPLAST S.A.S"/>
    <n v="337"/>
    <n v="4034"/>
    <n v="1359458"/>
    <n v="4341.12"/>
    <s v="RAFAEL ANTONIO SALAMANCA"/>
    <d v="2022-10-01T00:00:00"/>
    <s v="8592-2022"/>
    <x v="1"/>
    <s v="ACEPTAR RECOMENDACIÓN"/>
    <n v="307.11999999999989"/>
    <n v="7.0746719740527764E-2"/>
    <n v="103499.43999999996"/>
    <n v="7.0746719740527764E-2"/>
  </r>
  <r>
    <n v="212"/>
    <n v="212"/>
    <s v="DM2692"/>
    <s v="INMOVILIZADOR DE HOMBRO_x000a_PEDIATRICO"/>
    <s v="BIOPLAST S.A.S"/>
    <n v="1"/>
    <n v="17490"/>
    <n v="1749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13"/>
    <n v="213"/>
    <s v="DM1522"/>
    <s v="INSPIROMETRO DE INCENTIVO"/>
    <s v="BIOPLAST S.A.S"/>
    <n v="1"/>
    <n v="7551"/>
    <n v="7551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16"/>
    <n v="216"/>
    <s v="MED940"/>
    <s v="JERINGA PRELLENADA CON_x000a_SOLUCION SALINA NORMAL 10ML"/>
    <s v="DISCOLMEDICA S.A.S"/>
    <n v="3000"/>
    <n v="1658"/>
    <n v="4974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17"/>
    <n v="217"/>
    <s v="DM157"/>
    <s v="KIT BARRERA BLANDA Y BOLSA PARA_x000a_COLOSTOMIA X 38 MM"/>
    <s v="BIOPLAST S.A.S"/>
    <n v="2"/>
    <n v="20985"/>
    <n v="4197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18"/>
    <n v="218"/>
    <s v="DM2565"/>
    <s v="KIT CITOLOGIA (ESPECULO VAGINAL CEPILLO LAMINILLA ESMERILADA ESPATULA CAJILLA DE TRANSPORTE)_x000a_TALLA S"/>
    <s v="BIOPLAST S.A.S"/>
    <n v="1"/>
    <n v="1595"/>
    <n v="1595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19"/>
    <n v="219"/>
    <s v="DM1394"/>
    <s v="KIT CPAP NASAL DESECHABLE TALLA L O MEDIDA DE PERIMETRO CEFALICO 29-36 (INCLUYE SISTEMA INTERFASE VENTILACION NO INVASIVA NEONATAL CPAP, GORRO, MASCARA_x000a_NEONATAL NO INVASIVA, PRONG)"/>
    <s v="RAFAEL ANTONIO SALAMANCA"/>
    <n v="5"/>
    <n v="303477"/>
    <n v="1517385"/>
    <n v="306925"/>
    <s v="RAFAEL ANTONIO SALAMANCA"/>
    <d v="2022-09-01T00:00:00"/>
    <s v="8470-2022"/>
    <x v="1"/>
    <s v="ACEPTAR RECOMENDACIÓN"/>
    <n v="3448"/>
    <n v="1.1234014824468518E-2"/>
    <n v="17240"/>
    <n v="1.1234014824468518E-2"/>
  </r>
  <r>
    <n v="220"/>
    <n v="220"/>
    <s v="DM645"/>
    <s v="KIT CPAP NASAL DESECHABLE TALLA M O MEDIDA DE PERIMETRO CEFALICO 25-29 (INCLUYE SISTEMA INTERFASE VENTILACION NO INVASIVA NEONATAL CPAP, GORRO, MASCARA NEONATAL NO INVASIVA,_x000a_PRONG)"/>
    <s v="RAFAEL ANTONIO SALAMANCA"/>
    <n v="8"/>
    <n v="303477"/>
    <n v="2427816"/>
    <n v="306925"/>
    <s v="RAFAEL ANTONIO SALAMANCA"/>
    <d v="2022-09-01T00:00:00"/>
    <s v="8470-2022"/>
    <x v="1"/>
    <s v="ACEPTAR RECOMENDACIÓN"/>
    <n v="3448"/>
    <n v="1.1234014824468518E-2"/>
    <n v="27584"/>
    <n v="1.1234014824468518E-2"/>
  </r>
  <r>
    <n v="221"/>
    <n v="221"/>
    <s v="DM646"/>
    <s v="KIT CPAP NASAL DESECHABLE TALLA S O MEDIDA DE PERIMETRO CEFALICO 22- 25 (INCLUYE SISTEMA INTERFASE VENTILACION NO INVASIVA NEONATAL CPAP, GORRO, MASCARA_x000a_NEONATAL NO INVASIVA, PRONG)"/>
    <s v="RAFAEL ANTONIO SALAMANCA"/>
    <n v="8"/>
    <n v="303477"/>
    <n v="2427816"/>
    <n v="306925"/>
    <s v="RAFAEL ANTONIO SALAMANCA"/>
    <d v="2022-09-01T00:00:00"/>
    <s v="8470-2022"/>
    <x v="1"/>
    <s v="ACEPTAR RECOMENDACIÓN"/>
    <n v="3448"/>
    <n v="1.1234014824468518E-2"/>
    <n v="27584"/>
    <n v="1.1234014824468518E-2"/>
  </r>
  <r>
    <n v="222"/>
    <n v="222"/>
    <s v="DM1960"/>
    <s v="KIT CPAP NASAL DESECHABLE TALLA XS O MEDIDA DE PERIMETRO CEFALICO 10-22CMS (INCLUYE SISTEMA INTERFASE VENTILACION NO INVASIVA NEONATAL CPAP, GORRO, MASCARA NEONATAL NO INVASIVA,_x000a_PRONG)"/>
    <s v="RAFAEL ANTONIO SALAMANCA"/>
    <n v="3"/>
    <n v="306925"/>
    <n v="920775"/>
    <n v="306925"/>
    <s v="RAFAEL ANTONIO SALAMANCA"/>
    <d v="2022-09-01T00:00:00"/>
    <s v="8470-2022"/>
    <x v="3"/>
    <s v="IGUAL VALOR AL CONTRATADO"/>
    <n v="0"/>
    <n v="0"/>
    <n v="0"/>
    <n v="0"/>
  </r>
  <r>
    <n v="225"/>
    <n v="225"/>
    <s v="DM627"/>
    <s v="KIT DE CITOLOGIA (ESPECULO LAMINA ORILLO ESMERILADOCITOCEPILLO Y_x000a_ESPATULA TALLA M)"/>
    <s v="BIOPLAST S.A.S"/>
    <n v="1700"/>
    <n v="1363"/>
    <n v="2317100"/>
    <n v="1463.7"/>
    <s v="BIOPLAST S.A.S"/>
    <d v="2022-09-30T00:00:00"/>
    <s v="8460-2022"/>
    <x v="1"/>
    <s v="ACEPTAR RECOMENDACIÓN"/>
    <n v="100.70000000000005"/>
    <n v="6.879825100772019E-2"/>
    <n v="171190.00000000009"/>
    <n v="6.879825100772019E-2"/>
  </r>
  <r>
    <n v="226"/>
    <n v="226"/>
    <s v="DM639"/>
    <s v="KIT MASCARA FACIAL NO INVASIVA_x000a_TALLA LARGO"/>
    <s v="RAFAEL ANTONIO_x000a_SALAMANCA"/>
    <n v="2"/>
    <n v="231827"/>
    <n v="463654"/>
    <n v="268702"/>
    <s v="LM INSTRUMENTS"/>
    <d v="2022-01-12T00:00:00"/>
    <s v="8158-2021"/>
    <x v="1"/>
    <s v="ACEPTAR RECOMENDACIÓN"/>
    <n v="36875"/>
    <n v="0.13723381292286621"/>
    <n v="73750"/>
    <n v="0.13723381292286621"/>
  </r>
  <r>
    <n v="227"/>
    <n v="227"/>
    <s v="DM1243"/>
    <s v="KIT MASCARA FACIAL NO INVASIVA_x000a_TALLA MEDIO"/>
    <s v="RAFAEL ANTONIO_x000a_SALAMANCA"/>
    <n v="2"/>
    <n v="231827"/>
    <n v="463654"/>
    <n v="268702"/>
    <s v="LM INSTRUMENTS"/>
    <d v="2022-01-12T00:00:00"/>
    <s v="8158-2021"/>
    <x v="1"/>
    <s v="ACEPTAR RECOMENDACIÓN"/>
    <n v="36875"/>
    <n v="0.13723381292286621"/>
    <n v="73750"/>
    <n v="0.13723381292286621"/>
  </r>
  <r>
    <n v="229"/>
    <n v="229"/>
    <s v="DM2310"/>
    <s v="KIT PARA LAPAROSCOPIA (UN TROCAR DE 5MM +DOS TROCAR DE_x000a_10 -12MM)"/>
    <s v="UCIPHARMA S.A"/>
    <n v="1"/>
    <n v="481950"/>
    <n v="48195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30"/>
    <n v="230"/>
    <s v="DM629"/>
    <s v="KIT PARA LIGADURA DE VARICES_x000a_ESOFAGICAS"/>
    <s v="M&amp;M EQUIPOS MEDICOS SAS"/>
    <n v="5"/>
    <n v="693770"/>
    <n v="346885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33"/>
    <n v="233"/>
    <s v="DM2707"/>
    <s v="KIT TROCAR DE PUNTA DILATADORA DE 12MMX100 (2CANULAS 1_x000a_OBTURADOR)"/>
    <s v="UCIPHARMA S.A"/>
    <n v="22"/>
    <n v="267750"/>
    <n v="5890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34"/>
    <n v="234"/>
    <s v="DM996"/>
    <s v="KIT VENTURY ADULTO QUE CONTENGA MASCARA, MANGUERA LISA MANGUERA CORRUGADA Y VENTURY) CON LOS COLORES_x000a_UNIVERSALES PARA FIO2"/>
    <s v="BIOPLAST S.A.S"/>
    <n v="351"/>
    <n v="3386"/>
    <n v="1188486"/>
    <n v="3921.05"/>
    <s v="RAFAEL ANTONIO SALAMANCA"/>
    <d v="2022-10-01T00:00:00"/>
    <s v="8592-2022"/>
    <x v="1"/>
    <s v="ACEPTAR RECOMENDACIÓN"/>
    <n v="535.05000000000018"/>
    <n v="0.13645579627905793"/>
    <n v="187802.55000000008"/>
    <n v="0.13645579627905796"/>
  </r>
  <r>
    <n v="235"/>
    <n v="235"/>
    <s v="DM997"/>
    <s v="KIT VENTURY PEDIATRICO QUE CONTENGA MASCARA, MANGUERA LISA MANGUERA CORRUGADA Y VENTURY)CON LOSCOLORES_x000a_UNIVERSALES PARA FIO2"/>
    <s v="BIOPLAST S.A.S"/>
    <n v="111"/>
    <n v="3386"/>
    <n v="375846"/>
    <n v="3921.05"/>
    <s v="RAFAEL ANTONIO SALAMANCA"/>
    <d v="2022-10-01T00:00:00"/>
    <s v="8592-2022"/>
    <x v="1"/>
    <s v="ACEPTAR RECOMENDACIÓN"/>
    <n v="535.05000000000018"/>
    <n v="0.13645579627905793"/>
    <n v="59390.550000000017"/>
    <n v="0.13645579627905793"/>
  </r>
  <r>
    <n v="237"/>
    <n v="237"/>
    <s v="DM657"/>
    <s v="LAPIZ PARA ELECTROBISTURI ESTERIL"/>
    <s v="BIOPLAST S.A.S"/>
    <n v="1"/>
    <n v="7652"/>
    <n v="7652"/>
    <n v="7438"/>
    <s v="LIFE SUMISTROS"/>
    <d v="2022-04-22T00:00:00"/>
    <s v="6743-2022"/>
    <x v="0"/>
    <s v="NO ACEPTAR -MAYOR VALOR"/>
    <n v="-214"/>
    <n v="-2.8771175047055661E-2"/>
    <n v="-214"/>
    <n v="-2.8771175047055661E-2"/>
  </r>
  <r>
    <n v="239"/>
    <n v="239"/>
    <s v="DM2713"/>
    <s v="LINEA DE MUESTREO CAPNOGRAFIA MACHO /MACHO EXTENSION DE_x000a_3METROS"/>
    <s v="SHERLEG LABORATORIES S.A.S"/>
    <n v="93"/>
    <n v="4743"/>
    <n v="441099"/>
    <s v="NO CONTRATADO"/>
    <s v="NO CONTRATADO"/>
    <s v="NO CONTRATADO"/>
    <s v="NO CONTRATADO"/>
    <x v="1"/>
    <s v="ACEPTAR RECOMENDACIÓN"/>
    <s v="NO APLICA"/>
    <s v="NO APLICA"/>
    <s v="NO APLICA"/>
    <s v="NO APLICA"/>
  </r>
  <r>
    <n v="240"/>
    <n v="240"/>
    <s v="DM1089"/>
    <s v="LINER SUCCION 1000CC_x000a_SOLIDIFICANTE"/>
    <s v="BIOPLAST S.A.S"/>
    <n v="427"/>
    <n v="6490"/>
    <n v="2771230"/>
    <n v="7908"/>
    <s v="BIOPLAST S.A.S"/>
    <d v="2022-02-17T00:00:00"/>
    <s v="3820-2022"/>
    <x v="1"/>
    <s v="ACEPTAR RECOMENDACIÓN"/>
    <n v="1418"/>
    <n v="0.17931208902377341"/>
    <n v="605486"/>
    <n v="0.17931208902377341"/>
  </r>
  <r>
    <n v="241"/>
    <n v="241"/>
    <s v="DM1090"/>
    <s v="LINER SUCCION 1500CC -_x000a_SOLIDIFICANTE"/>
    <s v="BIOPLAST S.A.S"/>
    <n v="1"/>
    <n v="8735"/>
    <n v="8735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42"/>
    <n v="242"/>
    <s v="DM174"/>
    <s v="LINER SUCCION 3000CC -_x000a_SOLIDIFICANTE"/>
    <s v="BIOPLAST S.A.S"/>
    <n v="560"/>
    <n v="10050"/>
    <n v="5628000"/>
    <n v="10151"/>
    <s v="BIOPLAST S.A.S"/>
    <d v="2022-02-17T00:00:00"/>
    <s v="3820-2022"/>
    <x v="1"/>
    <s v="ACEPTAR RECOMENDACIÓN"/>
    <n v="101"/>
    <n v="9.9497586444685249E-3"/>
    <n v="56560"/>
    <n v="9.9497586444685249E-3"/>
  </r>
  <r>
    <n v="244"/>
    <n v="244"/>
    <s v="DM2034"/>
    <s v="MALLA INCONTINENCIA URINARIA_x000a_FEMENINA TOT"/>
    <s v="BIOPLAST S.A.S"/>
    <n v="2"/>
    <n v="1245000"/>
    <n v="2490000"/>
    <s v="NO CONTRATADO"/>
    <s v=" NO CONTRATADO"/>
    <s v="NO CONTRATADO"/>
    <s v="NO CONTRATADO"/>
    <x v="1"/>
    <s v="ACEPTAR RECOMENDACIÓN"/>
    <s v="NO APLICA"/>
    <s v="NO APLICA"/>
    <s v="NO APLICA"/>
    <s v="NO APLICA"/>
  </r>
  <r>
    <n v="247"/>
    <n v="247"/>
    <s v="DM2793"/>
    <s v="MALLA PARA CORRECCION DE_x000a_PROLAPSO GENITAL KIT"/>
    <s v="BIOPLAST S.A.S"/>
    <n v="1"/>
    <n v="1790000"/>
    <n v="1790000"/>
    <n v="1350000"/>
    <s v="RP MEDICAS"/>
    <d v="2022-04-22T00:00:00"/>
    <s v="6748-2022"/>
    <x v="0"/>
    <s v="NO ACEPTAR -MAYOR VALOR"/>
    <n v="-440000"/>
    <n v="-0.32592592592592595"/>
    <n v="-440000"/>
    <n v="-0.32592592592592595"/>
  </r>
  <r>
    <n v="248"/>
    <n v="248"/>
    <s v="DM702"/>
    <s v="MANGUERA CORRUGADA AEROSOL TERAPIA RESPIRATORIA ROLLO X 30_x000a_METROS CAJA"/>
    <s v="BIOPLAST S.A.S"/>
    <n v="6"/>
    <n v="47481"/>
    <n v="284886"/>
    <s v="NO CONTRATADO"/>
    <s v="NO CONTRATADO"/>
    <s v="NO CONTRATADO"/>
    <s v="NO CONTRATADO"/>
    <x v="1"/>
    <s v="ACEPTAR RECOMENDACIÓN"/>
    <s v="NO APLICA"/>
    <s v="NO APLICA"/>
    <s v="NO APLICA"/>
    <s v="NO APLICA"/>
  </r>
  <r>
    <n v="249"/>
    <n v="249"/>
    <s v="DM704"/>
    <s v="MANTA TERMICA DESECHABLE"/>
    <s v="RAFAEL ANTONIO_x000a_SALAMANCA"/>
    <n v="57"/>
    <n v="29313"/>
    <n v="1670841"/>
    <s v="NO CONTRATADO"/>
    <s v="NO CONTRATADO"/>
    <s v="NO CONTRATADO"/>
    <s v="NO CONTRATADO"/>
    <x v="1"/>
    <s v="ACEPTAR RECOMENDACIÓN"/>
    <s v="NO APLICA"/>
    <s v="NO APLICA"/>
    <s v="NO APLICA"/>
    <s v="NO APLICA"/>
  </r>
  <r>
    <n v="251"/>
    <n v="251"/>
    <s v="DM708"/>
    <s v="MASCARA 3 PARA ANESTESIA"/>
    <s v="BIOPLAST S.A.S"/>
    <n v="32"/>
    <n v="4730"/>
    <n v="151360"/>
    <n v="4046"/>
    <s v="LIFE SUMINISTROS MEDICOS SAS"/>
    <d v="2022-10-01T00:00:00"/>
    <s v="8466-2022"/>
    <x v="0"/>
    <s v="NO ACEPTAR -MAYOR VALOR"/>
    <n v="-684"/>
    <n v="-0.16905585763717251"/>
    <n v="-21888"/>
    <n v="-0.16905585763717251"/>
  </r>
  <r>
    <n v="252"/>
    <n v="252"/>
    <s v="DM709"/>
    <s v="MASCARA 4 PARA ANESTESIA"/>
    <s v="BIOPLAST S.A.S"/>
    <n v="56"/>
    <n v="4730"/>
    <n v="264880"/>
    <n v="4046"/>
    <s v="LIFE SUMINISTROS MEDICOS SAS"/>
    <d v="2022-10-01T00:00:00"/>
    <s v="8466-2022"/>
    <x v="0"/>
    <s v="NO ACEPTAR -MAYOR VALOR"/>
    <n v="-684"/>
    <n v="-0.16905585763717251"/>
    <n v="-38304"/>
    <n v="-0.16905585763717251"/>
  </r>
  <r>
    <n v="253"/>
    <n v="253"/>
    <s v="DM710"/>
    <s v="MASCARA 5 PARA ANESTESIA"/>
    <s v="BIOPLAST S.A.S"/>
    <n v="299"/>
    <n v="4730"/>
    <n v="1414270"/>
    <n v="4106"/>
    <s v="QUIRURGICOS LTDA"/>
    <d v="2022-09-01T00:00:00"/>
    <s v="8469-2022"/>
    <x v="0"/>
    <s v="NO ACEPTAR -MAYOR VALOR"/>
    <n v="-624"/>
    <n v="-0.15197272284461763"/>
    <n v="-186576"/>
    <n v="-0.15197272284461763"/>
  </r>
  <r>
    <n v="254"/>
    <n v="254"/>
    <s v="DM1819"/>
    <s v="MASCARA ANESTESIA NO. 6"/>
    <s v="COMPANY MEDIQBOY OC_x000a_S.A.S"/>
    <n v="25"/>
    <n v="5344"/>
    <n v="1336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55"/>
    <n v="255"/>
    <s v="DM714"/>
    <s v="MASCARA CON RESERVORIO ADULTO"/>
    <s v="BIOPLAST S.A.S"/>
    <n v="29"/>
    <n v="3743"/>
    <n v="108547"/>
    <s v="NO CONTRATADO"/>
    <s v="NO CONTRATADO"/>
    <s v="NO CONTRATADO"/>
    <s v="NO CONTRATADO"/>
    <x v="1"/>
    <s v="ACEPTAR RECOMENDACIÓN"/>
    <s v="NO APLICA"/>
    <s v="NO APLICA"/>
    <s v="NO APLICA"/>
    <s v="NO APLICA"/>
  </r>
  <r>
    <n v="260"/>
    <n v="260"/>
    <s v="DM719"/>
    <s v="MASCARA LARINGEA No 1 -_x000a_DESECHABLE"/>
    <s v="DISCOLMEDICA S.A.S"/>
    <n v="3"/>
    <n v="28617"/>
    <n v="85851"/>
    <n v="20944"/>
    <s v="LM INSTRUMENTS"/>
    <d v="2022-01-12T00:00:00"/>
    <s v="8158-2021"/>
    <x v="0"/>
    <s v="NO ACEPTAR -MAYOR VALOR"/>
    <n v="-7673"/>
    <n v="-0.36635790679908325"/>
    <n v="-23019"/>
    <n v="-0.36635790679908325"/>
  </r>
  <r>
    <n v="261"/>
    <n v="261"/>
    <s v="DM1783"/>
    <s v="MASCARA LARINGEA No 1,5 -_x000a_DESECHABLE"/>
    <s v="DISCOLMEDICA S.A.S"/>
    <n v="8"/>
    <n v="28939"/>
    <n v="231512"/>
    <n v="20944"/>
    <s v="LM INSTRUMENTS"/>
    <d v="2022-01-12T00:00:00"/>
    <s v="8158-2021"/>
    <x v="0"/>
    <s v="NO ACEPTAR -MAYOR VALOR"/>
    <n v="-7995"/>
    <n v="-0.3817322383498854"/>
    <n v="-63960"/>
    <n v="-0.3817322383498854"/>
  </r>
  <r>
    <n v="262"/>
    <n v="262"/>
    <s v="DM721"/>
    <s v="MASCARA LARINGEA No 2 -_x000a_DESECHABLE"/>
    <s v="COMPANY MEDIQBOY OC_x000a_S.A.S"/>
    <n v="9"/>
    <n v="27334"/>
    <n v="246006"/>
    <s v="NO CONTRATADO"/>
    <s v="NO CONTRATADO"/>
    <s v="NO CONTRATADO"/>
    <s v="NO CONTRATADO"/>
    <x v="1"/>
    <s v="ACEPTAR RECOMENDACIÓN"/>
    <s v="NO APLICA"/>
    <s v="NO APLICA"/>
    <s v="NO APLICA"/>
    <s v="NO APLICA"/>
  </r>
  <r>
    <n v="263"/>
    <n v="263"/>
    <s v="DM723"/>
    <s v="MASCARA LARINGEA No 2,5 -_x000a_DESECHABLE"/>
    <s v="COMPANY MEDIQBOY OC_x000a_S.A.S"/>
    <n v="2"/>
    <n v="27334"/>
    <n v="54668"/>
    <n v="21420"/>
    <s v="LABORATORIOS GOTHAPLAST"/>
    <d v="2022-10-01T00:00:00"/>
    <s v="8465-2022"/>
    <x v="0"/>
    <s v="NO ACEPTAR -MAYOR VALOR"/>
    <n v="-5914"/>
    <n v="-0.27609710550887023"/>
    <n v="-11828"/>
    <n v="-0.27609710550887023"/>
  </r>
  <r>
    <n v="264"/>
    <n v="264"/>
    <s v="DM725"/>
    <s v="MASCARA LARINGEA No 3 -_x000a_DESECHABLE"/>
    <s v="COMPANY MEDIQBOY OC_x000a_S.A.S"/>
    <n v="16"/>
    <n v="27334"/>
    <n v="437344"/>
    <n v="18000"/>
    <s v="LABORATORIOS GOTHAPLAST LTDA"/>
    <d v="2022-10-01T00:00:00"/>
    <s v="8594-2022"/>
    <x v="0"/>
    <s v="NO ACEPTAR -MAYOR VALOR"/>
    <n v="-9334"/>
    <n v="-0.51855555555555555"/>
    <n v="-149344"/>
    <n v="-0.51855555555555555"/>
  </r>
  <r>
    <n v="265"/>
    <n v="265"/>
    <s v="DM727"/>
    <s v="MASCARA LARINGEA No 4 -_x000a_DESECHABLE"/>
    <s v="COMPANY MEDIQBOY OC_x000a_S.A.S"/>
    <n v="32"/>
    <n v="27334"/>
    <n v="874688"/>
    <n v="18000"/>
    <s v="LABORATORIOS GOTHAPLAST LTDA"/>
    <d v="2022-10-01T00:00:00"/>
    <s v="8594-2022"/>
    <x v="0"/>
    <s v="NO ACEPTAR -MAYOR VALOR"/>
    <n v="-9334"/>
    <n v="-0.51855555555555555"/>
    <n v="-298688"/>
    <n v="-0.51855555555555555"/>
  </r>
  <r>
    <n v="266"/>
    <n v="266"/>
    <s v="DM729"/>
    <s v="MASCARA LARINGEA No 5 -_x000a_DESECHABLE"/>
    <s v="COMPANY MEDIQBOY OC_x000a_S.A.S"/>
    <n v="16"/>
    <n v="27334"/>
    <n v="437344"/>
    <n v="18000"/>
    <s v="LABORATORIOS GOTHAPLAST LTDA"/>
    <d v="2022-10-01T00:00:00"/>
    <s v="8594-2022"/>
    <x v="0"/>
    <s v="NO ACEPTAR -MAYOR VALOR"/>
    <n v="-9334"/>
    <n v="-0.51855555555555555"/>
    <n v="-149344"/>
    <n v="-0.51855555555555555"/>
  </r>
  <r>
    <n v="267"/>
    <n v="267"/>
    <s v="DM715"/>
    <s v="MASCARA PARA OXIGENO CON_x000a_RESERVORIO PEDIATRICA"/>
    <s v="BIOPLAST S.A.S"/>
    <n v="4"/>
    <n v="3743"/>
    <n v="14972"/>
    <s v="NO CONTRATADO"/>
    <s v="NO CONTRATADO"/>
    <s v="NO CONTRATADO"/>
    <s v="NO CONTRATADO"/>
    <x v="1"/>
    <s v="ACEPTAR RECOMENDACIÓN"/>
    <s v="NO APLICA"/>
    <s v="NO APLICA"/>
    <s v="NO APLICA"/>
    <s v="NO APLICA"/>
  </r>
  <r>
    <n v="268"/>
    <n v="268"/>
    <s v="DM733"/>
    <s v="MASCARA PARA TRAQUEOSTOMIA_x000a_ADULTO"/>
    <s v="BIOPLAST S.A.S"/>
    <n v="24"/>
    <n v="4213"/>
    <n v="101112"/>
    <n v="4379.2"/>
    <s v="BIOPLAST S.A.S"/>
    <d v="2022-09-30T00:00:00"/>
    <s v="8460-2022"/>
    <x v="1"/>
    <s v="ACEPTAR RECOMENDACIÓN"/>
    <n v="166.19999999999982"/>
    <n v="3.7952137376689767E-2"/>
    <n v="3988.7999999999956"/>
    <n v="3.7952137376689767E-2"/>
  </r>
  <r>
    <n v="269"/>
    <n v="269"/>
    <s v="DM734"/>
    <s v="MASCARA PARA TRAQUEOSTOMIA_x000a_PEDIATRICA"/>
    <s v="BIOPLAST S.A.S"/>
    <n v="16"/>
    <n v="4213"/>
    <n v="67408"/>
    <n v="4379.2"/>
    <s v="BIOPLAST S.A.S"/>
    <d v="2022-09-30T00:00:00"/>
    <s v="8460-2022"/>
    <x v="1"/>
    <s v="ACEPTAR RECOMENDACIÓN"/>
    <n v="166.19999999999982"/>
    <n v="3.7952137376689767E-2"/>
    <n v="2659.1999999999971"/>
    <n v="3.7952137376689767E-2"/>
  </r>
  <r>
    <n v="270"/>
    <n v="270"/>
    <s v="DM738"/>
    <s v="MECHAS GINECOLOGICAS DE GASA_x000a_100% EN ALGODON ESTERIL"/>
    <s v="SHERLEG LABORATORIES S.A.S"/>
    <n v="205"/>
    <n v="1107"/>
    <n v="226935"/>
    <n v="2640"/>
    <s v="COMPANY MEDIQBOY"/>
    <d v="2022-04-12T00:00:00"/>
    <s v="6737-2022"/>
    <x v="1"/>
    <s v="ACEPTAR RECOMENDACIÓN"/>
    <n v="1533"/>
    <n v="0.58068181818181819"/>
    <n v="314265"/>
    <n v="0.58068181818181819"/>
  </r>
  <r>
    <n v="271"/>
    <n v="271"/>
    <s v="DM775"/>
    <s v="NEBULIZADOR JET (CON ENTRADA DE_x000a_AIRE)"/>
    <s v="BIOPLAST S.A.S"/>
    <n v="15"/>
    <n v="5177"/>
    <n v="77655"/>
    <n v="5259.8"/>
    <s v="BIOPLAST S.A.S"/>
    <d v="2022-09-30T00:00:00"/>
    <s v="8460-2022"/>
    <x v="1"/>
    <s v="ACEPTAR RECOMENDACIÓN"/>
    <n v="82.800000000000182"/>
    <n v="1.5742043423704357E-2"/>
    <n v="1242.0000000000027"/>
    <n v="1.5742043423704357E-2"/>
  </r>
  <r>
    <n v="272"/>
    <n v="272"/>
    <s v="DM776"/>
    <s v="NIPLE PLASTICO PARA FUENTE DE_x000a_OXIGENO"/>
    <s v="BIOPLAST S.A.S"/>
    <n v="110"/>
    <n v="952"/>
    <n v="104720"/>
    <n v="1044.82"/>
    <s v="BIOPLAST S.A.S"/>
    <d v="2022-09-30T00:00:00"/>
    <s v="8460-2022"/>
    <x v="1"/>
    <s v="ACEPTAR RECOMENDACIÓN"/>
    <n v="92.819999999999936"/>
    <n v="8.8838268792710645E-2"/>
    <n v="10210.199999999993"/>
    <n v="8.8838268792710645E-2"/>
  </r>
  <r>
    <n v="273"/>
    <n v="273"/>
    <s v="DM2207"/>
    <s v="OVEROL ESTERIL DESECHABLE EN TELA QUIRURGICA CON ESCAFANDRA Y POLAINAS Y RESORTE EN LOS_x000a_PUÑOS"/>
    <s v="BIOPLAST S.A.S"/>
    <n v="800"/>
    <n v="10680"/>
    <n v="8544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75"/>
    <n v="275"/>
    <s v="DM777"/>
    <s v="PAÑAL ADULTO TALLA L"/>
    <s v="BIOPLAST S.A.S"/>
    <n v="550"/>
    <n v="2719"/>
    <n v="1495450"/>
    <n v="2469.25"/>
    <s v="BIOPLAST S.A.S"/>
    <d v="2022-09-30T00:00:00"/>
    <s v="8460-2022"/>
    <x v="0"/>
    <s v="NO ACEPTAR -MAYOR VALOR"/>
    <n v="-249.75"/>
    <n v="-0.101144072086666"/>
    <n v="-137362.5"/>
    <n v="-0.101144072086666"/>
  </r>
  <r>
    <n v="276"/>
    <n v="276"/>
    <s v="DM778"/>
    <s v="PAÑAL ADULTO TALLA M"/>
    <s v="BIOPLAST S.A.S"/>
    <n v="316"/>
    <n v="2451"/>
    <n v="774516"/>
    <s v="NO CONTRATADO"/>
    <s v="NO CONTRATADO"/>
    <s v="NO CONTRATADO"/>
    <s v="NO CONTRATADO"/>
    <x v="1"/>
    <s v="ACEPTAR RECOMENDACIÓN"/>
    <s v="NO APLICA"/>
    <s v="NO APLICA"/>
    <s v="NO APLICA"/>
    <s v="NO APLICA"/>
  </r>
  <r>
    <n v="277"/>
    <n v="277"/>
    <s v="DM1825"/>
    <s v="PAPEL CREPADO 1 GENERACION  PARA ESTERILIZACION 55-60 GRAMOS_x000a_120X120CM"/>
    <s v="BIOPLAST S.A.S"/>
    <n v="200"/>
    <n v="212415"/>
    <n v="42483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78"/>
    <n v="278"/>
    <s v="NO ROTA /  7 MESES"/>
    <s v="PAPEL CREPADO DE 50CM X 100_x000a_METROS"/>
    <s v="COMPANY MEDIQBOY OC_x000a_S.A.S"/>
    <n v="200"/>
    <n v="75565"/>
    <n v="1511300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279"/>
    <n v="279"/>
    <s v="DM1825"/>
    <s v="PAPEL CREPADO DE 54CM X 100_x000a_METROS"/>
    <s v="M&amp;M EQUIPOS MEDICOS SAS"/>
    <n v="200"/>
    <n v="75520.97"/>
    <n v="15104194"/>
    <s v="NO CONTRATADO"/>
    <s v="NO CONTRATADO"/>
    <s v="NO CONTRATADO"/>
    <s v="NO CONTRATADO"/>
    <x v="1"/>
    <s v="ACEPTAR RECOMENDACIÓN"/>
    <s v="NO APLICA"/>
    <s v="NO APLICA"/>
    <s v="NO APLICA"/>
    <s v="NO APLICA"/>
  </r>
  <r>
    <n v="280"/>
    <n v="280"/>
    <s v="DM2183"/>
    <s v="PAPEL ECOGRAFO 50MM X 30 MTS_x000a_ROLLO"/>
    <s v="BIOPLAST S.A.S"/>
    <n v="43"/>
    <n v="3743"/>
    <n v="160949"/>
    <s v="NO CONTRATADO"/>
    <s v="NO CONTRATADO"/>
    <s v="NO CONTRATADO"/>
    <s v="NO CONTRATADO"/>
    <x v="1"/>
    <s v="ACEPTAR RECOMENDACIÓN"/>
    <s v="NO APLICA"/>
    <s v="NO APLICA"/>
    <s v="NO APLICA"/>
    <s v="NO APLICA"/>
  </r>
  <r>
    <n v="285"/>
    <n v="285"/>
    <s v="IMG00011"/>
    <s v="PAPEL PARA ELECTROCARDIOGRAFO_x000a_80 MM X 30 EN ROLLO"/>
    <s v="COMPANY MEDIQBOY OC_x000a_S.A.S"/>
    <n v="1"/>
    <n v="5455"/>
    <n v="5455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86"/>
    <n v="286"/>
    <s v="DM2103"/>
    <s v="PAPEL PARA MONITOR FETAL 112MMX90MMX 150 HOJAS_x000a_PLEGADO EN Z LINEA ROJA"/>
    <s v="BIOPLAST S.A.S"/>
    <n v="8"/>
    <n v="6474"/>
    <n v="51792"/>
    <n v="6325"/>
    <s v="MEDICOX LTDA"/>
    <d v="2021-12-16T00:00:00"/>
    <s v="7882-2021"/>
    <x v="0"/>
    <s v="NO ACEPTAR -MAYOR VALOR"/>
    <n v="-149"/>
    <n v="-2.3557312252964428E-2"/>
    <n v="-1192"/>
    <n v="-2.3557312252964428E-2"/>
  </r>
  <r>
    <n v="287"/>
    <n v="287"/>
    <s v="DM1600"/>
    <s v="PAPEL PARA MONITOR FETAL 150_x000a_MM X 90 MM"/>
    <s v="BIOPLAST S.A.S"/>
    <n v="11"/>
    <n v="7551"/>
    <n v="83061"/>
    <n v="7259"/>
    <s v="BIOPLAST S.A.S"/>
    <d v="2022-09-30T00:00:00"/>
    <s v="8460-2022"/>
    <x v="0"/>
    <s v="NO ACEPTAR -MAYOR VALOR"/>
    <n v="-292"/>
    <n v="-4.0225926436148231E-2"/>
    <n v="-3212"/>
    <n v="-4.0225926436148231E-2"/>
  </r>
  <r>
    <n v="288"/>
    <n v="288"/>
    <s v="DM837"/>
    <s v="PAPEL TERMICO DE ALTA DENSIDAD PARA ECOGRAFO 110MM X 18MTS_x000a_EN ROLLO"/>
    <s v="BIOPLAST S.A.S"/>
    <n v="31"/>
    <n v="46886"/>
    <n v="1453466"/>
    <s v="NO CONTRATADO"/>
    <s v="NO CONTRATADO"/>
    <s v="NO CONTRATADO"/>
    <s v="NO CONTRATADO"/>
    <x v="1"/>
    <s v="ACEPTAR RECOMENDACIÓN"/>
    <s v="NO APLICA"/>
    <s v="NO APLICA"/>
    <s v="NO APLICA"/>
    <s v="NO APLICA"/>
  </r>
  <r>
    <n v="289"/>
    <n v="289"/>
    <s v="DM846"/>
    <s v="PAQUETE DE CIRUGIA GENERAL PAQUETE DE TELA NO TEJIDA GRADO MEDICO ESTERIL CUYO MATERIAL DEBE DE SER PERMEABLE, REPELENTE A LA PENETRACION DE LIQUIDOS Y FLUIDOS, DE COLOR ANTIREFLEJANTE, NO TRANSPARANTE, ANTIESTATICA, RESISTENTE A LA TENSION EN USO NORMA,L LIBRE DE LATEX Y DE PELUSA NO FAMABLE: CONTENIDO: 1 ENVOLVEDERA DE 200 X 145 CMS CON REFUERZO ABSORBENTE DE 160X75CM; 1 FUNDA PARA MESA DE MAYO 60 X 136 CMS CON REFUERZO DE MATERIAL ABSORBENTE DE 50 A 55CMS; 1CAMPO DE PIEL SIN ADHESIVO 70 X 80 CM; 3 BATAS QUIRURGICASCON MANGAS REFORZADAS DE 132 DE LARGO X 150 DE ANCHO CON 8 TIRAS DE AMARRE EN LA PARTE POSTERIOR PUÑOS RESORTADOS DE 8 A 10CMS DE LARGO 100% EN ALGODON, CON TARJETA DE TRANFERENCIA CON TOALLA PARA SECADO DE MANOS EN TELA ABSORBENTE DE 45 X45CMS; 4CAMPOS DE PIEL CON ADHESIVO 80 X 70 CMS; 1 SABANA QUIRURGICA_x000a_145 X 200 CMS; 1CAMPO QUIRUGICO FENESTRADO CON ABSORBENTE 182 X 200 CMS, EL FENESTRADO DE 10 CMS X 30 CMSCON ADHESIVO PARA SU FIJACION Y SUJETADORES PARA TUBO DE SUCCION Y LAPIZ DE ELECTRO-BISTURI.; 1CAMPO DE PIEL SIN ADHESIVO DE 70 X 80 CMS; 1 BOLSA PARA SUTURAS 17 X 18 CMS) EMPAQUETADO ELCONTENIDO EN BOLSA GRADO MEDICO INTRAFIL. (LAS MEDIDAS SON APROXIMADAS,CON INDICADOR DEL SISTEMA DE ESTERILIZACION Y_x000a_LISTADO DE CONTENIDO)"/>
    <s v="DISCOLMEDICA S.A.S"/>
    <n v="100"/>
    <n v="56624"/>
    <n v="5662400"/>
    <n v="46291"/>
    <s v="LABORATORIO GOTAPLAST"/>
    <d v="2022-04-21T00:00:00"/>
    <s v="8465-2022"/>
    <x v="0"/>
    <s v="NO ACEPTAR -MAYOR VALOR"/>
    <n v="-10333"/>
    <n v="-0.22321833617765871"/>
    <n v="-1033300"/>
    <n v="-0.22321833617765871"/>
  </r>
  <r>
    <n v="290"/>
    <n v="290"/>
    <s v="DM848"/>
    <s v="PAQUETE PARA PARTO: PAQUETE DE TELA NO TEJIDA GRADO MEDICO ESTERIL,CUYO MATERIAL DEBE DE 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_x000a_LISTADO DE CONTENIDO)"/>
    <s v="POLIMEDIC´S FARMACÉUTICA S.A.S"/>
    <n v="218"/>
    <n v="38486"/>
    <n v="8389948"/>
    <s v="NO CONTRATADO"/>
    <s v="NO CONTRATADO"/>
    <s v="NO CONTRATADO"/>
    <s v="NO CONTRATADO"/>
    <x v="1"/>
    <s v="ACEPTAR RECOMENDACIÓN"/>
    <s v="NO APLICA"/>
    <s v="NO APLICA"/>
    <s v="NO APLICA"/>
    <s v="NO APLICA"/>
  </r>
  <r>
    <n v="291"/>
    <n v="291"/>
    <s v="DM2446"/>
    <s v="PAQUETE QUIRURGICO ESTERIL_x000a_CATETER"/>
    <s v="POLIMEDIC´S FARMACÉUTICA_x000a_S.A.S"/>
    <n v="1"/>
    <n v="21708"/>
    <n v="21708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92"/>
    <n v="292"/>
    <s v="DM2445"/>
    <s v="PAQUETE QUIRURGICO ESTERIL: 1 ENVOLVEDERA 2.40X1.40 SMS +/- 1 CM_x000a_1 ENVOLVEDERA 2.00X1.50 SMS +/- 1 CM_x000a_3 TOALLAS PARA SECADO DE MANOS_x000a_3 BATA QUIRURGICA AMERICANA PUÑO ALGODON SMS_x000a_4 CAMPO PIEL 0.80X0.65 ADH SMS_x000a_1 CAMPO PIEL AUXILIAR 0.80X0.65 SMS +/- 1 CM_x000a_1 FUNDA DE MAYO 1.30X0.60 PLASTIFICADA +/- 1 CM_x000a_1 BOLSA PLASTICA PARA SUTURA_x000a_1 SABANA SUPERIOR 2.00X1.50 SMS_x000a_+/- 1 CM 1 SABANA INFERIOR 2.00X1.50 SMS +/- 1 CM_x000a_1 CAMPO OPERATORIO 2.40X1.40 SMS +/- 1 CM_x000a_INDICADOR QUIMICO DE_x000a_ESTERILIZACION"/>
    <s v="POLIMEDIC´S FARMACÉUTICA S.A.S"/>
    <n v="100"/>
    <n v="57580"/>
    <n v="5758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293"/>
    <n v="293"/>
    <s v="DM1102"/>
    <s v="PELICULA SUAVE DE TEJIDO SIN TEJER PARA RETENCION EN ROLLO DE 10 CM X 10 M -CINTA ADHESIVA DE USO_x000a_MEDICO"/>
    <s v="DISCOLMEDICA S.A.S"/>
    <n v="1"/>
    <n v="21133"/>
    <n v="21133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94"/>
    <n v="294"/>
    <s v="NO ROTA /  7 MESES"/>
    <s v="PELICULA TRANSPARENTE ADHESIVA DE POLIURETANO EN ROLLO 10X10"/>
    <s v="DISCOLMEDICA S.A.S"/>
    <n v="12"/>
    <n v="67758"/>
    <n v="813096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295"/>
    <n v="295"/>
    <s v="DM2451"/>
    <s v="PIEZA DE MANO BLUE HP BLUE_x000a_HYARMONIC"/>
    <s v="DISCOLMEDICA S.A.S"/>
    <n v="1"/>
    <n v="3551666"/>
    <n v="3551666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97"/>
    <n v="297"/>
    <s v="DM1915"/>
    <s v="PISTOLA PARA CIRUGIA LAPAROSCOPICA ARTICULADA 60MM_x000a_CON BATERIA"/>
    <s v="JOHNSON Y JOHNSON DE COLOMBIA S.A"/>
    <n v="1"/>
    <n v="1055530"/>
    <n v="105553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298"/>
    <n v="298"/>
    <s v="DM2466"/>
    <s v="PLACA ELECTROBISTURI BIPOLAR_x000a_ADULTO DOBLE SIN CABLE"/>
    <s v="BIOPLAST S.A.S"/>
    <n v="1"/>
    <n v="4998"/>
    <n v="4998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300"/>
    <n v="300"/>
    <s v="DM896"/>
    <s v="PRESERVATIVOS -CONDONES"/>
    <s v="BIOPLAST S.A.S"/>
    <n v="10000"/>
    <n v="229"/>
    <n v="2290000"/>
    <n v="220"/>
    <s v="RAFAEL ANTONIO SALAMANCA"/>
    <d v="2022-10-01T00:00:00"/>
    <s v="8592-2022"/>
    <x v="0"/>
    <s v="NO ACEPTAR -MAYOR VALOR"/>
    <n v="-9"/>
    <n v="-4.0909090909090909E-2"/>
    <n v="-90000"/>
    <n v="-4.0909090909090909E-2"/>
  </r>
  <r>
    <n v="303"/>
    <n v="303"/>
    <s v="DM1300"/>
    <s v="RECARGA AZUL 45MM ENDO_x000a_ECHELON ECR45B"/>
    <s v="DISCOLMEDICA S.A.S"/>
    <n v="2"/>
    <n v="673314"/>
    <n v="1346628"/>
    <s v="NO CONTRATADO"/>
    <s v="NO CONTRATADO"/>
    <s v="NO CONTRATADO"/>
    <s v="NO CONTRATADO"/>
    <x v="1"/>
    <s v="ACEPTAR RECOMENDACIÓN"/>
    <s v="NO APLICA"/>
    <s v="NO APLICA"/>
    <s v="NO APLICA"/>
    <s v="NO APLICA"/>
  </r>
  <r>
    <n v="304"/>
    <n v="304"/>
    <s v="DM1345"/>
    <s v="RECARGA DORADA 45MM ECHELON_x000a_ECR45D"/>
    <s v="DISCOLMEDICA S.A.S"/>
    <n v="2"/>
    <n v="673314"/>
    <n v="1346628"/>
    <s v="NO CONTRATADO"/>
    <s v="NO CONTRATADO"/>
    <s v="NO CONTRATADO"/>
    <s v="NO CONTRATADO"/>
    <x v="1"/>
    <s v="ACEPTAR RECOMENDACIÓN"/>
    <s v="NO APLICA"/>
    <s v="NO APLICA"/>
    <s v="NO APLICA"/>
    <s v="NO APLICA"/>
  </r>
  <r>
    <n v="305"/>
    <n v="305"/>
    <s v="DM945"/>
    <s v="RECARGA VERDE 45MM ECHELON_x000a_ECR45G"/>
    <s v="DISCOLMEDICA S.A.S"/>
    <n v="6"/>
    <n v="673314"/>
    <n v="4039884"/>
    <s v="NO CONTRATADO"/>
    <s v="NO CONTRATADO"/>
    <s v="NO CONTRATADO"/>
    <s v="NO CONTRATADO"/>
    <x v="1"/>
    <s v="ACEPTAR RECOMENDACIÓN"/>
    <s v="NO APLICA"/>
    <s v="NO APLICA"/>
    <s v="NO APLICA"/>
    <s v="NO APLICA"/>
  </r>
  <r>
    <n v="306"/>
    <n v="306"/>
    <s v="DM948"/>
    <s v="RECOLECTOR DE CORTOPUNZANTES_x000a_2.9L"/>
    <s v="BIOPLAST S.A.S"/>
    <n v="230"/>
    <n v="3261"/>
    <n v="750030"/>
    <n v="3367.7"/>
    <s v="BIOPLAST S.A.S"/>
    <d v="2022-09-30T00:00:00"/>
    <s v="8460-2022"/>
    <x v="1"/>
    <s v="ACEPTAR RECOMENDACIÓN"/>
    <n v="106.69999999999982"/>
    <n v="3.1683344715978209E-2"/>
    <n v="24540.999999999956"/>
    <n v="3.1683344715978209E-2"/>
  </r>
  <r>
    <n v="307"/>
    <n v="307"/>
    <s v="DM957"/>
    <s v="RETRACTOR RIGIDO DE 2.5-6CM"/>
    <s v="UCIPHARMA S.A"/>
    <n v="1"/>
    <n v="252280"/>
    <n v="252280"/>
    <n v="188735"/>
    <s v="MEDICOX LTDA"/>
    <d v="2021-12-16T00:00:00"/>
    <s v="7882-2021"/>
    <x v="0"/>
    <s v="NO ACEPTAR -MAYOR VALOR"/>
    <n v="-63545"/>
    <n v="-0.33668900839801841"/>
    <n v="-63545"/>
    <n v="-0.33668900839801841"/>
  </r>
  <r>
    <n v="308"/>
    <n v="308"/>
    <s v="DM2526"/>
    <s v="ROLLO DE GASA IMPREGNADA EN PARAFINA DE 1 METRO POR 15CM DE_x000a_ANCHO ESTERIL"/>
    <s v="SMITH &amp; NEPHEW"/>
    <n v="1"/>
    <n v="18803"/>
    <n v="18803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309"/>
    <n v="309"/>
    <s v="DM740"/>
    <s v="SET MICRONEBULIZADOR ADULTO"/>
    <s v="BIOPLAST S.A.S"/>
    <n v="600"/>
    <n v="2553"/>
    <n v="1531800"/>
    <n v="448.02"/>
    <s v="RAFAEL ANTONIO SALAMANCA"/>
    <s v="DEVOLUCIONDE POLIZAS"/>
    <s v="8592-2022"/>
    <x v="0"/>
    <s v="NO ACEPTAR -MAYOR VALOR"/>
    <n v="-2104.98"/>
    <n v="-4.6984063211463774"/>
    <n v="-1262988"/>
    <n v="-4.6984063211463774"/>
  </r>
  <r>
    <n v="310"/>
    <n v="310"/>
    <s v="DM741"/>
    <s v="SET MICRONEBULIZADOR PEDIATRICO"/>
    <s v="BIOPLAST S.A.S"/>
    <n v="600"/>
    <n v="2553"/>
    <n v="1531800"/>
    <n v="448.02"/>
    <s v="RAFAEL ANTONIO SALAMANCA"/>
    <s v="DEVOLUCIONDE POLIZAS"/>
    <s v="8592-2022"/>
    <x v="0"/>
    <s v="NO ACEPTAR -MAYOR VALOR"/>
    <n v="-2104.98"/>
    <n v="-4.6984063211463774"/>
    <n v="-1262988"/>
    <n v="-4.6984063211463774"/>
  </r>
  <r>
    <n v="311"/>
    <n v="311"/>
    <s v="DM1010"/>
    <s v="SISTEMA DE DRENAJE TORAXICO SENCILLO (HUMEDO)CAPACIDAD (PLEURV-HUMEDO)CAPAC/D 2.000 A_x000a_3.200CC SAL XA SUCCION"/>
    <s v="COMPAÑIA DE REPRESENTACIONES MEDICAS CTP MEDICA S.A"/>
    <n v="17"/>
    <n v="80920"/>
    <n v="1375640"/>
    <n v="107100"/>
    <s v="COMPAÑIA DE REPRESENTACIONES MEDICAS CTP MEDICA S.A."/>
    <d v="2022-04-18T00:00:00"/>
    <s v="6738-2022"/>
    <x v="1"/>
    <s v="ACEPTAR RECOMENDACIÓN"/>
    <n v="26180"/>
    <n v="0.24444444444444444"/>
    <n v="445060"/>
    <n v="0.24444444444444444"/>
  </r>
  <r>
    <n v="312"/>
    <n v="312"/>
    <s v="DM1058"/>
    <s v="SONDA DE SUCCION CERRADA No. 10_x000a_FR"/>
    <s v="COMPANY MEDIQBOY OC_x000a_S.A.S"/>
    <n v="14"/>
    <n v="66804"/>
    <n v="935256"/>
    <n v="55400"/>
    <s v="COMPANY MEDIQBOY"/>
    <d v="2022-04-12T00:00:00"/>
    <s v="6737-2022"/>
    <x v="0"/>
    <s v="NO ACEPTAR -MAYOR VALOR"/>
    <n v="-11404"/>
    <n v="-0.20584837545126353"/>
    <n v="-159656"/>
    <n v="-0.20584837545126353"/>
  </r>
  <r>
    <n v="313"/>
    <n v="313"/>
    <s v="DM1060"/>
    <s v="SONDA DE SUCCION CERRADA No. 14_x000a_FR"/>
    <s v="COMPANY MEDIQBOY OC_x000a_S.A.S"/>
    <n v="140"/>
    <n v="65329"/>
    <n v="9146060"/>
    <n v="51246"/>
    <s v="MEDICOX LTDA"/>
    <d v="2021-12-16T00:00:00"/>
    <s v="7882-2021"/>
    <x v="0"/>
    <s v="NO ACEPTAR -MAYOR VALOR"/>
    <n v="-14083"/>
    <n v="-0.27481169261991178"/>
    <n v="-1971620"/>
    <n v="-0.27481169261991178"/>
  </r>
  <r>
    <n v="314"/>
    <n v="314"/>
    <s v="DM1061"/>
    <s v="SONDA DE SUCCION CERRADA No. 16_x000a_FR"/>
    <s v="COMPANY MEDIQBOY OC_x000a_S.A.S"/>
    <n v="55"/>
    <n v="65625"/>
    <n v="3609375"/>
    <n v="56400"/>
    <s v="COMPANY MEDIQBOY"/>
    <d v="2022-04-12T00:00:00"/>
    <s v="6737-2022"/>
    <x v="0"/>
    <s v="NO ACEPTAR -MAYOR VALOR"/>
    <n v="-9225"/>
    <n v="-0.16356382978723405"/>
    <n v="-507375"/>
    <n v="-0.16356382978723405"/>
  </r>
  <r>
    <n v="315"/>
    <n v="315"/>
    <s v="DM1063"/>
    <s v="SONDA DE SUCCION CERRADA No. 6_x000a_FR"/>
    <s v="COMPANY MEDIQBOY OC_x000a_S.A.S"/>
    <n v="55"/>
    <n v="67921"/>
    <n v="3735655"/>
    <s v="NO CONTRATADO"/>
    <s v="NO CONTRATADO"/>
    <s v="NO CONTRATADO"/>
    <s v="NO CONTRATADO"/>
    <x v="1"/>
    <s v="ACEPTAR RECOMENDACIÓN"/>
    <s v="NO APLICA"/>
    <s v="NO APLICA"/>
    <s v="NO APLICA"/>
    <s v="NO APLICA"/>
  </r>
  <r>
    <n v="316"/>
    <n v="316"/>
    <s v="DM1021"/>
    <s v="SONDA FOLEY 2 VIAS No. 10"/>
    <s v="BIOPLAST S.A.S"/>
    <n v="21"/>
    <n v="3340"/>
    <n v="70140"/>
    <n v="2266.1433000000002"/>
    <s v="RAFAEL ANTONIO SALAMANCA"/>
    <d v="2022-10-01T00:00:00"/>
    <s v="8592-2022"/>
    <x v="0"/>
    <s v="NO ACEPTAR -MAYOR VALOR"/>
    <n v="-1073.8566999999998"/>
    <n v="-0.47386972394905463"/>
    <n v="-22550.990699999995"/>
    <n v="-0.47386972394905463"/>
  </r>
  <r>
    <n v="317"/>
    <n v="317"/>
    <s v="DM1028"/>
    <s v="SONDA FOLEY 2 VIAS No. 20"/>
    <s v="BIOPLAST S.A.S"/>
    <n v="123"/>
    <n v="2620"/>
    <n v="322260"/>
    <n v="2430"/>
    <s v="LIFE SUMINISTROS MEDICOS SAS"/>
    <d v="2022-10-01T00:00:00"/>
    <s v="8591-2022"/>
    <x v="0"/>
    <s v="NO ACEPTAR -MAYOR VALOR"/>
    <n v="-190"/>
    <n v="-7.8189300411522639E-2"/>
    <n v="-23370"/>
    <n v="-7.8189300411522639E-2"/>
  </r>
  <r>
    <n v="318"/>
    <n v="318"/>
    <s v="DM1032"/>
    <s v="SONDA FOLEY SILICONADA 2 VIAS No._x000a_6FR"/>
    <s v="BIOPLAST S.A.S"/>
    <n v="6"/>
    <n v="10400"/>
    <n v="62400"/>
    <n v="2860"/>
    <s v="QUIRURGICOS LTDA"/>
    <d v="2022-09-30T00:00:00"/>
    <s v="8469-2022"/>
    <x v="0"/>
    <s v="NO ACEPTAR -MAYOR VALOR"/>
    <n v="-7540"/>
    <n v="-2.6363636363636362"/>
    <n v="-45240"/>
    <n v="-2.6363636363636362"/>
  </r>
  <r>
    <n v="319"/>
    <n v="319"/>
    <s v="DM1033"/>
    <s v="SONDA FOLEY SILICONADA 2 VIAS No._x000a_8 FR"/>
    <s v="BIOPLAST S.A.S"/>
    <n v="10"/>
    <n v="10400"/>
    <n v="104000"/>
    <n v="2557"/>
    <s v="RAFAEL ANTONIO SALAMANCA"/>
    <s v="DEVOLUCIONDE POLIZAS"/>
    <s v="8592-2022"/>
    <x v="0"/>
    <s v="NO ACEPTAR -MAYOR VALOR"/>
    <n v="-7843"/>
    <n v="-3.0672663277278058"/>
    <n v="-78430"/>
    <n v="-3.0672663277278058"/>
  </r>
  <r>
    <n v="320"/>
    <n v="320"/>
    <s v="DM1024"/>
    <s v="SONDA FOLEY SILICONADA 2 VIAS_x000a_No.16 FR"/>
    <s v="BIOPLAST S.A.S"/>
    <n v="350"/>
    <n v="9290"/>
    <n v="3251500"/>
    <n v="2430"/>
    <s v="LIFE SUMISTROS"/>
    <s v="DEVOLUCIONDE POLIZAS"/>
    <s v="8591-2022"/>
    <x v="0"/>
    <s v="NO ACEPTAR -MAYOR VALOR"/>
    <n v="-6860"/>
    <n v="-2.8230452674897117"/>
    <n v="-2401000"/>
    <n v="-2.8230452674897117"/>
  </r>
  <r>
    <n v="323"/>
    <n v="323"/>
    <s v="DM1040"/>
    <s v="SONDA NASOGASTRICA 5 FR"/>
    <s v="POLIMEDIC´S FARMACÉUTICA_x000a_S.A.S"/>
    <n v="172"/>
    <n v="718"/>
    <n v="123496"/>
    <s v="NO CONTRATADO"/>
    <s v="NO CONTRATADO"/>
    <s v="NO CONTRATADO"/>
    <s v="NO CONTRATADO"/>
    <x v="1"/>
    <s v="ACEPTAR RECOMENDACIÓN"/>
    <s v="NO APLICA"/>
    <s v="NO APLICA"/>
    <s v="NO APLICA"/>
    <s v="NO APLICA"/>
  </r>
  <r>
    <n v="324"/>
    <n v="324"/>
    <s v="DM1041"/>
    <s v="SONDA NASOGASTRICA N. 6"/>
    <s v="SHERLEG LABORATORIES S.A.S"/>
    <n v="23"/>
    <n v="474"/>
    <n v="10902"/>
    <n v="526"/>
    <s v="COMPANY MEDIQBOY"/>
    <d v="2022-04-12T00:00:00"/>
    <s v="6737-2022"/>
    <x v="1"/>
    <s v="ACEPTAR RECOMENDACIÓN"/>
    <n v="52"/>
    <n v="9.8859315589353611E-2"/>
    <n v="1196"/>
    <n v="9.8859315589353611E-2"/>
  </r>
  <r>
    <n v="325"/>
    <n v="325"/>
    <s v="DM1042"/>
    <s v="SONDA NASOGASTRICA N. 8"/>
    <s v="SHERLEG LABORATORIES S.A.S"/>
    <n v="32"/>
    <n v="490"/>
    <n v="15680"/>
    <n v="580"/>
    <s v="LIFE SUMISTROS"/>
    <d v="2022-04-22T00:00:00"/>
    <s v="6743-2022"/>
    <x v="1"/>
    <s v="ACEPTAR RECOMENDACIÓN"/>
    <n v="90"/>
    <n v="0.15517241379310345"/>
    <n v="2880"/>
    <n v="0.15517241379310345"/>
  </r>
  <r>
    <n v="326"/>
    <n v="326"/>
    <s v="DM1034"/>
    <s v="SONDA NASOGASTRICA N.10"/>
    <s v="LIFESUMIMED SAS"/>
    <n v="17"/>
    <n v="600"/>
    <n v="10200"/>
    <n v="600"/>
    <s v="LIFE SUMINISTROS MEDICOS SAS"/>
    <d v="2022-10-01T00:00:00"/>
    <s v="8466-2022"/>
    <x v="3"/>
    <s v="IGUAL VALOR AL CONTRATADO"/>
    <n v="0"/>
    <n v="0"/>
    <n v="0"/>
    <n v="0"/>
  </r>
  <r>
    <n v="327"/>
    <n v="327"/>
    <s v="DM1035"/>
    <s v="SONDA NASOGASTRICA N.12"/>
    <s v="LIFESUMIMED SAS"/>
    <n v="35"/>
    <n v="585"/>
    <n v="20475"/>
    <n v="580"/>
    <s v="LIFE SUMISTROS"/>
    <d v="2022-04-22T00:00:00"/>
    <s v="6743-2022"/>
    <x v="0"/>
    <s v="NO ACEPTAR - MAYOR VALOR"/>
    <n v="-5"/>
    <n v="-8.6206896551724137E-3"/>
    <n v="-175"/>
    <n v="-8.6206896551724137E-3"/>
  </r>
  <r>
    <n v="328"/>
    <n v="328"/>
    <s v="DM1036"/>
    <s v="SONDA NASOGASTRICA N.14"/>
    <s v="LIFESUMIMED SAS"/>
    <n v="125"/>
    <n v="620"/>
    <n v="77500"/>
    <n v="710"/>
    <s v="LIFE SUMISTROS"/>
    <d v="2022-04-22T00:00:00"/>
    <s v="6743-2022"/>
    <x v="1"/>
    <s v="ACEPTAR RECOMENDACIÓN"/>
    <n v="90"/>
    <n v="0.12676056338028169"/>
    <n v="11250"/>
    <n v="0.12676056338028169"/>
  </r>
  <r>
    <n v="329"/>
    <n v="329"/>
    <s v="DM1037"/>
    <s v="SONDA NASOGASTRICA N.16"/>
    <s v="DISCOLMEDICA S.A.S"/>
    <n v="193"/>
    <n v="916"/>
    <n v="176788"/>
    <n v="829"/>
    <s v="MEDICOX LTDA"/>
    <d v="2021-12-16T00:00:00"/>
    <s v="7882-2021"/>
    <x v="0"/>
    <s v="NO ACEPTAR -MAYOR VALOR"/>
    <n v="-87"/>
    <n v="-0.10494571773220748"/>
    <n v="-16791"/>
    <n v="-0.10494571773220748"/>
  </r>
  <r>
    <n v="330"/>
    <n v="330"/>
    <s v="DM1038"/>
    <s v="SONDA NASOGASTRICA N.18"/>
    <s v="LIFESUMIMED SAS"/>
    <n v="96"/>
    <n v="710"/>
    <n v="68160"/>
    <n v="710"/>
    <s v="LIFE SUMISTROS"/>
    <d v="2022-04-22T00:00:00"/>
    <s v="6743-2022"/>
    <x v="3"/>
    <s v="IGUAL VALOR AL CONTRATADO"/>
    <n v="0"/>
    <n v="0"/>
    <n v="0"/>
    <n v="0"/>
  </r>
  <r>
    <n v="331"/>
    <n v="331"/>
    <s v="DM1039"/>
    <s v="SONDA NASOGASTRICA N.20"/>
    <s v="DISCOLMEDICA S.A.S"/>
    <n v="9"/>
    <n v="1158"/>
    <n v="10422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2"/>
    <n v="332"/>
    <s v="DM1064"/>
    <s v="SONDA PARA SUCCION CERRADA 8FR"/>
    <s v="COMPANY MEDIQBOY OC_x000a_S.A.S"/>
    <n v="19"/>
    <n v="59715"/>
    <n v="1134585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3"/>
    <n v="333"/>
    <s v="NO CREADO"/>
    <s v="SONDA PARA SUCCION No. 10"/>
    <s v="SHERLEG LABORATORIES S.A.S"/>
    <n v="14"/>
    <n v="639"/>
    <n v="8946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4"/>
    <n v="334"/>
    <s v="NO CREADO"/>
    <s v="SONDA PARA SUCCION No. 12"/>
    <s v="SHERLEG LABORATORIES S.A.S"/>
    <n v="69"/>
    <n v="657"/>
    <n v="45333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5"/>
    <n v="335"/>
    <s v="NO CREADO"/>
    <s v="SONDA PARA SUCCION No. 14"/>
    <s v="SHERLEG LABORATORIES S.A.S"/>
    <n v="438"/>
    <n v="668"/>
    <n v="292584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6"/>
    <n v="336"/>
    <s v="NO CREADO"/>
    <s v="SONDA PARA SUCCION No. 6"/>
    <s v="SHERLEG LABORATORIES S.A.S"/>
    <n v="29"/>
    <n v="568"/>
    <n v="16472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7"/>
    <n v="337"/>
    <s v="NO CREADO"/>
    <s v="SONDA PARA SUCCION No. 8"/>
    <s v="SHERLEG LABORATORIES S.A.S"/>
    <n v="19"/>
    <n v="582"/>
    <n v="11058"/>
    <s v="NO CONTRATADO"/>
    <s v="NO CONTRATADO"/>
    <s v="NO CONTRATADO"/>
    <s v="NO CONTRATADO"/>
    <x v="1"/>
    <s v="ACEPTAR RECOMENDACIÓN"/>
    <s v="NO APLICA"/>
    <s v="NO APLICA"/>
    <s v="NO APLICA"/>
    <s v="NO APLICA"/>
  </r>
  <r>
    <n v="338"/>
    <n v="338"/>
    <s v="DM1049"/>
    <s v="SONDA URETRAL NELATON 5 FR"/>
    <s v="POLIMEDIC´S FARMACÉUTICA_x000a_S.A.S"/>
    <n v="475"/>
    <n v="547"/>
    <n v="259825"/>
    <n v="561"/>
    <s v="MEDICOX LTDA"/>
    <d v="2022-04-20T00:00:00"/>
    <s v="6745-2022"/>
    <x v="1"/>
    <s v="ACEPTAR RECOMENDACIÓN"/>
    <n v="14"/>
    <n v="2.4955436720142603E-2"/>
    <n v="6650"/>
    <n v="2.4955436720142603E-2"/>
  </r>
  <r>
    <n v="339"/>
    <n v="339"/>
    <s v="DM1048"/>
    <s v="SONDA URETRAL NELATON N. 18"/>
    <s v="LIFESUMIMED SAS"/>
    <n v="371"/>
    <n v="390"/>
    <n v="144690"/>
    <n v="417"/>
    <s v="LIFE SUMISTROS"/>
    <d v="2022-04-22T00:00:00"/>
    <s v="6743-2022"/>
    <x v="1"/>
    <s v="ACEPTAR RECOMENDACIÓN"/>
    <n v="27"/>
    <n v="6.4748201438848921E-2"/>
    <n v="10017"/>
    <n v="6.4748201438848921E-2"/>
  </r>
  <r>
    <n v="340"/>
    <n v="340"/>
    <s v="DM1050"/>
    <s v="SONDA URETRAL NELATON N. 6"/>
    <s v="DISCOLMEDICA S.A.S"/>
    <n v="1000"/>
    <n v="427"/>
    <n v="427000"/>
    <n v="360"/>
    <s v="LIFE SUMISTROS"/>
    <d v="2022-04-22T00:00:00"/>
    <s v="6743-2022"/>
    <x v="0"/>
    <s v="NO ACEPTAR -MAYOR VALOR"/>
    <n v="-67"/>
    <n v="-0.18611111111111112"/>
    <n v="-67000"/>
    <n v="-0.18611111111111112"/>
  </r>
  <r>
    <n v="341"/>
    <n v="341"/>
    <s v="DM1051"/>
    <s v="SONDA URETRAL NELATON N. 8"/>
    <s v="DISCOLMEDICA S.A.S"/>
    <n v="1000"/>
    <n v="418"/>
    <n v="418000"/>
    <n v="420"/>
    <s v="LIFE SUMISTROS"/>
    <d v="2022-04-22T00:00:00"/>
    <s v="6743-2022"/>
    <x v="1"/>
    <s v="ACEPTAR RECOMENDACIÓN"/>
    <n v="2"/>
    <n v="4.7619047619047623E-3"/>
    <n v="2000"/>
    <n v="4.7619047619047623E-3"/>
  </r>
  <r>
    <n v="342"/>
    <n v="342"/>
    <s v="DM1044"/>
    <s v="SONDA URETRAL NELATON N.10"/>
    <s v="SHERLEG LABORATORIES S.A.S"/>
    <n v="383"/>
    <n v="378"/>
    <n v="144774"/>
    <n v="390"/>
    <s v="LIFE SUMISTROS"/>
    <s v="DEVOLUCIONDE POLIZAS"/>
    <s v="8591-2022"/>
    <x v="1"/>
    <s v="ACEPTAR RECOMENDACIÓN"/>
    <n v="12"/>
    <n v="3.0769230769230771E-2"/>
    <n v="4596"/>
    <n v="3.0769230769230771E-2"/>
  </r>
  <r>
    <n v="343"/>
    <n v="343"/>
    <s v="DM1045"/>
    <s v="SONDA URETRAL NELATON N.12"/>
    <s v="SHERLEG LABORATORIES S.A.S"/>
    <n v="750"/>
    <n v="389"/>
    <n v="291750"/>
    <n v="420"/>
    <s v="LIFE SUMISTROS"/>
    <d v="2022-04-22T00:00:00"/>
    <s v="6743-2022"/>
    <x v="1"/>
    <s v="ACEPTAR RECOMENDACIÓN"/>
    <n v="31"/>
    <n v="7.3809523809523811E-2"/>
    <n v="23250"/>
    <n v="7.3809523809523811E-2"/>
  </r>
  <r>
    <n v="344"/>
    <n v="344"/>
    <s v="DM1046"/>
    <s v="SONDA URETRAL NELATON N.14"/>
    <s v="DISCOLMEDICA S.A.S"/>
    <n v="3000"/>
    <n v="424"/>
    <n v="1272000"/>
    <n v="435"/>
    <s v="LIFE SUMISTROS"/>
    <d v="2022-04-22T00:00:00"/>
    <s v="6743-2022"/>
    <x v="1"/>
    <s v="ACEPTAR RECOMENDACIÓN"/>
    <n v="11"/>
    <n v="2.528735632183908E-2"/>
    <n v="33000"/>
    <n v="2.528735632183908E-2"/>
  </r>
  <r>
    <n v="345"/>
    <n v="345"/>
    <s v="DM1047"/>
    <s v="SONDA URETRAL NELATON N.16"/>
    <s v="SHERLEG LABORATORIES S.A.S"/>
    <n v="600"/>
    <n v="410"/>
    <n v="246000"/>
    <n v="478"/>
    <s v="LIFE SUMISTROS"/>
    <d v="2022-04-22T00:00:00"/>
    <s v="6743-2022"/>
    <x v="1"/>
    <s v="ACEPTAR RECOMENDACIÓN"/>
    <n v="68"/>
    <n v="0.14225941422594143"/>
    <n v="40800"/>
    <n v="0.14225941422594143"/>
  </r>
  <r>
    <n v="346"/>
    <n v="346"/>
    <s v="DM2559"/>
    <s v="SONDA URETRAL NELATON N.20"/>
    <s v="LIFESUMIMED SAS"/>
    <n v="1"/>
    <n v="390"/>
    <n v="390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347"/>
    <n v="347"/>
    <s v="DM1030"/>
    <s v="SONDA VESICAL (FOLEY) 22 FR 3 VIAS_x000a_LATEX"/>
    <s v="BIOPLAST S.A.S"/>
    <n v="15"/>
    <n v="3445"/>
    <n v="51675"/>
    <s v="NO CONTRATADO"/>
    <s v="NO CONTRATADO"/>
    <s v="NO CONTRATADO"/>
    <s v="NO CONTRATADO"/>
    <x v="1"/>
    <s v="ACEPTAR RECOMENDACIÓN"/>
    <s v="NO APLICA"/>
    <s v="NO APLICA"/>
    <s v="NO APLICA"/>
    <s v="NO APLICA"/>
  </r>
  <r>
    <n v="348"/>
    <n v="348"/>
    <s v="DM1031"/>
    <s v="SONDA VESICAL (FOLEY) 24 FR 3 VIAS_x000a_LATEX"/>
    <s v="BIOPLAST S.A.S"/>
    <n v="20"/>
    <n v="3445"/>
    <n v="689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49"/>
    <n v="349"/>
    <s v="DM2162"/>
    <s v="SUTURA ACIDO POLIGLICOLICO 3/0 CON AGUJA CURVA CORTANTE 19-_x000a_20MM HB 70CM"/>
    <s v="ARPA MEDICAL SAS"/>
    <n v="1"/>
    <n v="9100"/>
    <n v="9100"/>
    <s v="NO ROTA /  7 MESES"/>
    <s v="NO ROTA /  7 MESES"/>
    <s v="NO ROTA /  7 MESES"/>
    <s v="NO ROTA /  7 MESES"/>
    <x v="2"/>
    <s v="NO ACEPTAR -MAYOR VALOR"/>
    <s v="NO APLICA"/>
    <s v="NO APLICA"/>
    <s v="NO APLICA"/>
    <s v="NO APLICA"/>
  </r>
  <r>
    <n v="350"/>
    <n v="350"/>
    <s v="DM971"/>
    <s v="SUTURA DE SEDA NEGRA TRENZADA 0 AGUJA CORTANTE 3/8CIRCULO 34-_x000a_37MM HEBRA 70-75CM"/>
    <s v="ARPA MEDICAL SAS"/>
    <n v="32"/>
    <n v="5300"/>
    <n v="1696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52"/>
    <n v="352"/>
    <s v="NO ROTA /  7 MESES"/>
    <s v="SUTURA MONOFILAMENTO ABSORBIBLE DE GLICONATO 3/0 AGUJA REVERSO CORTANTE 3/8_x000a_CIRCULO 19-20MM HEBRA 70-75CM"/>
    <s v="ARPA MEDICAL SAS"/>
    <n v="1"/>
    <n v="11700"/>
    <n v="1170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353"/>
    <n v="353"/>
    <s v="DM2063"/>
    <s v="SUTURA MONOFILAMENTO ABSORBIBLE DE POLIDIOXANONA ANTIBACTERIAL 0 AGUJA REDONDA_x000a_1/2 CIRCULO 34-37MM HEBRA 90CM"/>
    <s v="ARPA MEDICAL SAS"/>
    <n v="28"/>
    <n v="14300"/>
    <n v="4004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54"/>
    <n v="354"/>
    <s v="NO ROTA /  7 MESES"/>
    <s v="SUTURA NO ABSORBIBLE DE POLIPROPILENO 5/0 CURVA"/>
    <s v="ARPA MEDICAL SAS"/>
    <n v="1"/>
    <n v="6900"/>
    <n v="690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355"/>
    <n v="355"/>
    <s v="DM973"/>
    <s v="SUTURA NO ABSORBIBLE SEDA NEGRA TRENZADA 2/0 AGUJA RECTA_x000a_60MM HEBRA 70-75CM"/>
    <s v="ARPA MEDICAL SAS"/>
    <n v="70"/>
    <n v="6100"/>
    <n v="427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56"/>
    <n v="356"/>
    <s v="DM975"/>
    <s v="SUTURA NO ABSORBIBLE SEDA NEGRA TRENZADA 3/0 AGUJA REDONDA 1/2 CIRCULO 24-26MM_x000a_HEBRA70- 75CM"/>
    <s v="ARPA MEDICAL SAS"/>
    <n v="85"/>
    <n v="5500"/>
    <n v="467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57"/>
    <n v="357"/>
    <s v="DM1098"/>
    <s v="TAPON HEPARINIZADO"/>
    <s v="DISCOLMEDICA S.A.S"/>
    <n v="465"/>
    <n v="218"/>
    <n v="10137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59"/>
    <n v="359"/>
    <s v="DM2590"/>
    <s v="TROCAR DE 5 MM OPTICO SIN CUCHILLA CAMISAS ESTABILIZADORA_x000a_LONGITUD 100MM"/>
    <s v="UCIPHARMA S.A"/>
    <n v="40"/>
    <n v="238000"/>
    <n v="9520000"/>
    <n v="120000"/>
    <s v="JOHNSON &amp; JOHNSON DE COLOMBIA S.A."/>
    <d v="2022-04-13T00:00:00"/>
    <s v="6741-2022"/>
    <x v="0"/>
    <s v="NO ACEPTAR -MAYOR VALOR"/>
    <n v="-118000"/>
    <n v="-0.98333333333333328"/>
    <n v="-4720000"/>
    <n v="-0.98333333333333328"/>
  </r>
  <r>
    <n v="360"/>
    <n v="360"/>
    <s v="DM1187"/>
    <s v="TUBO DE DRENAJE TORACICO 20 FR"/>
    <s v="DISCOLMEDICA S.A.S"/>
    <n v="2"/>
    <n v="2269"/>
    <n v="4538"/>
    <s v="NO CONTRATADO"/>
    <s v="NO CONTRATADO"/>
    <s v="NO CONTRATADO"/>
    <s v="NO CONTRATADO"/>
    <x v="1"/>
    <s v="ACEPTAR RECOMENDACIÓN"/>
    <s v="NO APLICA"/>
    <s v="NO APLICA"/>
    <s v="NO APLICA"/>
    <s v="NO APLICA"/>
  </r>
  <r>
    <n v="361"/>
    <n v="361"/>
    <s v="DM1181"/>
    <s v="TUBO DE DRENAJE TORACICO 22 FR"/>
    <s v="DISCOLMEDICA S.A.S"/>
    <n v="2"/>
    <n v="2335"/>
    <n v="467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62"/>
    <n v="362"/>
    <s v="DM1618"/>
    <s v="TUBO DE DRENAJE TORACICO 24 FR"/>
    <s v="DISCOLMEDICA S.A.S"/>
    <n v="3"/>
    <n v="2468"/>
    <n v="7404"/>
    <s v="NO CONTRATADO"/>
    <s v="NO CONTRATADO"/>
    <s v="NO CONTRATADO"/>
    <s v="NO CONTRATADO"/>
    <x v="1"/>
    <s v="ACEPTAR RECOMENDACIÓN"/>
    <s v="NO APLICA"/>
    <s v="NO APLICA"/>
    <s v="NO APLICA"/>
    <s v="NO APLICA"/>
  </r>
  <r>
    <n v="363"/>
    <n v="363"/>
    <s v="DM1182"/>
    <s v="TUBO DE DRENAJE TORACICO 28 FR"/>
    <s v="DISCOLMEDICA S.A.S"/>
    <n v="2"/>
    <n v="2759"/>
    <n v="5518"/>
    <n v="2480"/>
    <s v="MEDICOX LTDA"/>
    <d v="2022-04-20T00:00:00"/>
    <s v="6745-2022"/>
    <x v="0"/>
    <s v="NO ACEPTAR -MAYOR VALOR"/>
    <n v="-279"/>
    <n v="-0.1125"/>
    <n v="-558"/>
    <n v="-0.1125"/>
  </r>
  <r>
    <n v="364"/>
    <n v="364"/>
    <s v="DM1183"/>
    <s v="TUBO DE DRENAJE TORACICO 30 FR"/>
    <s v="DISCOLMEDICA S.A.S"/>
    <n v="6"/>
    <n v="2816"/>
    <n v="16896"/>
    <n v="286"/>
    <s v="MEDICOX LTDA"/>
    <d v="2022-04-20T00:00:00"/>
    <s v="6745-2022"/>
    <x v="0"/>
    <s v="NO ACEPTAR -MAYOR VALOR"/>
    <n v="-2530"/>
    <n v="-8.8461538461538467"/>
    <n v="-15180"/>
    <n v="-8.8461538461538467"/>
  </r>
  <r>
    <n v="365"/>
    <n v="365"/>
    <s v="DM1184"/>
    <s v="TUBO DE DRENAJE TORACICO 32 FR"/>
    <s v="DISCOLMEDICA S.A.S"/>
    <n v="33"/>
    <n v="2954"/>
    <n v="97482"/>
    <n v="2752"/>
    <s v="MEDICOX LTDA"/>
    <d v="2022-10-01T00:00:00"/>
    <s v="8593-2022"/>
    <x v="0"/>
    <s v="NO ACEPTAR -MAYOR VALOR"/>
    <n v="-202"/>
    <n v="-7.340116279069768E-2"/>
    <n v="-6666"/>
    <n v="-7.340116279069768E-2"/>
  </r>
  <r>
    <n v="366"/>
    <n v="366"/>
    <s v="DM1185"/>
    <s v="TUBO DE DRENAJE TORACICO 34 FR"/>
    <s v="DISCOLMEDICA S.A.S"/>
    <n v="42"/>
    <n v="3050"/>
    <n v="128100"/>
    <n v="2685"/>
    <s v="MEDICOX LTDA"/>
    <d v="2022-04-20T00:00:00"/>
    <s v="6745-2022"/>
    <x v="0"/>
    <s v="NO ACEPTAR -MAYOR VALOR"/>
    <n v="-365"/>
    <n v="-0.13594040968342644"/>
    <n v="-15330"/>
    <n v="-0.13594040968342644"/>
  </r>
  <r>
    <n v="367"/>
    <n v="367"/>
    <s v="DM1186"/>
    <s v="TUBO DE DRENAJE TORACICO 36 FR"/>
    <s v="DISCOLMEDICA S.A.S"/>
    <n v="6"/>
    <n v="3016"/>
    <n v="18096"/>
    <s v="NO CONTRATADO"/>
    <s v="NO CONTRATADO"/>
    <s v="NO CONTRATADO"/>
    <s v="NO CONTRATADO"/>
    <x v="1"/>
    <s v="ACEPTAR RECOMENDACIÓN"/>
    <s v="NO APLICA"/>
    <s v="NO APLICA"/>
    <s v="NO APLICA"/>
    <s v="NO APLICA"/>
  </r>
  <r>
    <n v="368"/>
    <n v="368"/>
    <s v="DM1143"/>
    <s v="TUBO EN T N. 16 EN LATEX"/>
    <s v="POLIMEDIC´S FARMACÉUTICA_x000a_S.A.S"/>
    <n v="2"/>
    <n v="6188"/>
    <n v="12376"/>
    <n v="6560"/>
    <s v=" MEDICOX LTDA"/>
    <d v="2022-09-28T00:00:00"/>
    <s v="8468-2022"/>
    <x v="1"/>
    <s v="ACEPTAR RECOMENDACIÓN"/>
    <n v="372"/>
    <n v="5.6707317073170734E-2"/>
    <n v="744"/>
    <n v="5.6707317073170734E-2"/>
  </r>
  <r>
    <n v="369"/>
    <n v="369"/>
    <s v="DM1141"/>
    <s v="TUBO EN T N.12 EN LATEX"/>
    <s v="POLIMEDIC´S FARMACÉUTICA_x000a_S.A.S"/>
    <n v="2"/>
    <n v="6188"/>
    <n v="12376"/>
    <n v="6560"/>
    <s v=" MEDICOX LTDA"/>
    <d v="2022-09-28T00:00:00"/>
    <s v="8468-2022"/>
    <x v="1"/>
    <s v="ACEPTAR RECOMENDACIÓN"/>
    <n v="372"/>
    <n v="5.6707317073170734E-2"/>
    <n v="744"/>
    <n v="5.6707317073170734E-2"/>
  </r>
  <r>
    <n v="370"/>
    <n v="370"/>
    <s v="DM1142"/>
    <s v="TUBO EN T N.14 EN LATEX"/>
    <s v="POLIMEDIC´S FARMACÉUTICA_x000a_S.A.S"/>
    <n v="2"/>
    <n v="6188"/>
    <n v="12376"/>
    <n v="6560"/>
    <s v=" MEDICOX LTDA"/>
    <d v="2022-09-28T00:00:00"/>
    <s v="8468-2022"/>
    <x v="1"/>
    <s v="ACEPTAR RECOMENDACIÓN"/>
    <n v="372"/>
    <n v="5.6707317073170734E-2"/>
    <n v="744"/>
    <n v="5.6707317073170734E-2"/>
  </r>
  <r>
    <n v="371"/>
    <n v="371"/>
    <s v="DM1144"/>
    <s v="TUBO EN T N.18 EN LATEX"/>
    <s v="POLIMEDIC´S FARMACÉUTICA_x000a_S.A.S"/>
    <n v="2"/>
    <n v="6188"/>
    <n v="12376"/>
    <s v="NO CONTRATADO"/>
    <s v="NO CONTRATADO"/>
    <s v="NO CONTRATADO"/>
    <s v="NO CONTRATADO"/>
    <x v="1"/>
    <s v="ACEPTAR RECOMENDACIÓN"/>
    <s v="NO APLICA"/>
    <s v="NO APLICA"/>
    <s v="NO APLICA"/>
    <s v="NO APLICA"/>
  </r>
  <r>
    <n v="372"/>
    <n v="372"/>
    <s v="DM2602"/>
    <s v="TUBO ENDOTRAQUEAL N. 6.5 SIN BALON, APIROGENO, RADIOPACO Y_x000a_ESTERIL"/>
    <s v="RAFAEL ANTONIO SALAMANCA"/>
    <n v="1"/>
    <n v="2299"/>
    <n v="2299"/>
    <s v="NO ROTA /  7 MESES"/>
    <s v="NO ROTA /  7 MESES"/>
    <s v="NO ROTA /  7 MESES"/>
    <s v="NO ROTA /  7 MESES"/>
    <x v="2"/>
    <s v="IGUAL VALOR AL CONTRATADO"/>
    <s v="NO APLICA"/>
    <s v="NO APLICA"/>
    <s v="NO APLICA"/>
    <s v="NO APLICA"/>
  </r>
  <r>
    <n v="374"/>
    <n v="374"/>
    <s v="DM1166"/>
    <s v="TUBO ENDOTRAQUEAL No. 7.5 CON_x000a_BALON"/>
    <s v="DISCOLMEDICA S.A.S"/>
    <n v="288"/>
    <n v="3347"/>
    <n v="963936"/>
    <n v="2300"/>
    <s v="POLIFARMA S.A.S"/>
    <d v="2021-12-14T00:00:00"/>
    <s v="7885-2021"/>
    <x v="0"/>
    <s v="NO ACEPTAR -MAYOR VALOR"/>
    <n v="-1047"/>
    <n v="-0.45521739130434785"/>
    <n v="-301536"/>
    <n v="-0.45521739130434785"/>
  </r>
  <r>
    <n v="375"/>
    <n v="375"/>
    <s v="DM1167"/>
    <s v="TUBO ENDOTRAQUEAL No. 8.0 CON_x000a_BALON"/>
    <s v="COMPANY MEDIQBOY OC_x000a_S.A.S"/>
    <n v="130"/>
    <n v="3043"/>
    <n v="395590"/>
    <n v="2300"/>
    <s v="POLIFARMA S.A.S"/>
    <d v="2021-12-14T00:00:00"/>
    <s v="7885-2021"/>
    <x v="0"/>
    <s v="NO ACEPTAR -MAYOR VALOR"/>
    <n v="-743"/>
    <n v="-0.32304347826086954"/>
    <n v="-96590"/>
    <n v="-0.32304347826086954"/>
  </r>
  <r>
    <n v="376"/>
    <n v="376"/>
    <s v="NO ROTA /  7 MESES"/>
    <s v="TUBO GUIA ENDOTRAQUEAL No. 10"/>
    <s v="BIOPLAST S.A.S"/>
    <n v="19"/>
    <n v="4620"/>
    <n v="87780"/>
    <s v="NO ROTA /  7 MESES"/>
    <s v="NO ROTA /  7 MESES"/>
    <s v="NO ROTA /  7 MESES"/>
    <s v="NO ROTA /  7 MESES"/>
    <x v="2"/>
    <s v="NO ACEPTAR - NO ROTA /  7 MESES"/>
    <s v="NO APLICA"/>
    <s v="NO APLICA"/>
    <s v="NO APLICA"/>
    <s v="NO APLICA"/>
  </r>
  <r>
    <n v="379"/>
    <n v="379"/>
    <s v="DM2597"/>
    <s v="TUBO SUCCION SILICONADO 3_x000a_METROS MAS CANULA"/>
    <s v="BIOPLAST S.A.S"/>
    <n v="1"/>
    <n v="6242"/>
    <n v="6242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380"/>
    <n v="380"/>
    <s v="DM1188"/>
    <s v="TUBO TRAMPA PARA ESPECIMEN CON ADAPTADOR DESECHABLE_x000a_(TRAMPA DE LUCKER)"/>
    <s v="POLIMEDIC´S FARMACÉUTICA S.A.S"/>
    <n v="124"/>
    <n v="7419.65"/>
    <n v="920036.6"/>
    <n v="7029"/>
    <s v="DISCOLMEDICA S.A.S"/>
    <d v="2022-10-01T00:00:00"/>
    <s v="8462-2022"/>
    <x v="0"/>
    <s v="NO ACEPTAR -MAYOR VALOR"/>
    <n v="-390.64999999999964"/>
    <n v="-5.5576895717740736E-2"/>
    <n v="-48440.599999999955"/>
    <n v="-5.5576895717740736E-2"/>
  </r>
  <r>
    <n v="382"/>
    <n v="382"/>
    <s v="DM1198"/>
    <s v="VASELINA PURA 500 GRAMOS"/>
    <s v="BIOPLAST S.A.S"/>
    <n v="137"/>
    <n v="15789"/>
    <n v="2163093"/>
    <s v="NO CONTRATADO"/>
    <s v="NO CONTRATADO"/>
    <s v="NO CONTRATADO"/>
    <s v="NO CONTRATADO"/>
    <x v="1"/>
    <s v="ACEPTAR RECOMENDACIÓN"/>
    <s v="NO APLICA"/>
    <s v="NO APLICA"/>
    <s v="NO APLICA"/>
    <s v="NO APLICA"/>
  </r>
  <r>
    <n v="383"/>
    <n v="383"/>
    <s v="DM1200"/>
    <s v="VENDA DE ALGODON LAMINADO NO_x000a_ESTERIL. 4X5 YARDAS"/>
    <s v="BIOPLAST S.A.S"/>
    <n v="750"/>
    <n v="1045"/>
    <n v="783750"/>
    <n v="1136"/>
    <s v="DISCOLMEDICA S.A.S"/>
    <d v="2022-10-01T00:00:00"/>
    <s v="8462-2022"/>
    <x v="1"/>
    <s v="ACEPTAR RECOMENDACIÓN"/>
    <n v="91"/>
    <n v="8.0105633802816906E-2"/>
    <n v="68250"/>
    <n v="8.0105633802816906E-2"/>
  </r>
  <r>
    <n v="384"/>
    <n v="384"/>
    <s v="DM1199"/>
    <s v="VENDA DE ALGODON LAMINADO NO_x000a_ESTERIL.3X5 YARDAS"/>
    <s v="BIOPLAST S.A.S"/>
    <n v="291"/>
    <n v="835"/>
    <n v="242985"/>
    <n v="1113"/>
    <s v="MEDICOX LTDA"/>
    <d v="2021-12-16T00:00:00"/>
    <s v="7882-2021"/>
    <x v="1"/>
    <s v="ACEPTAR RECOMENDACIÓN"/>
    <n v="278"/>
    <n v="0.24977538185085355"/>
    <n v="80898"/>
    <n v="0.24977538185085355"/>
  </r>
  <r>
    <n v="385"/>
    <n v="385"/>
    <s v="DM1201"/>
    <s v="VENDA DE ALGODON LAMINADO NO_x000a_ESTERIL.5X5 YARDAS"/>
    <s v="BIOPLAST S.A.S"/>
    <n v="750"/>
    <n v="1310"/>
    <n v="982500"/>
    <n v="1240"/>
    <s v="BIOPLAST S.A.S"/>
    <d v="2022-09-30T00:00:00"/>
    <s v="8460-2022"/>
    <x v="0"/>
    <s v="NO ACEPTAR -MAYOR VALOR"/>
    <n v="-70"/>
    <n v="-5.6451612903225805E-2"/>
    <n v="-52500"/>
    <n v="-5.6451612903225805E-2"/>
  </r>
  <r>
    <n v="386"/>
    <n v="386"/>
    <s v="DM1202"/>
    <s v="VENDA DE ALGODON LAMINADO NO_x000a_ESTERIL.6X5 YARDAS"/>
    <s v="BIOPLAST S.A.S"/>
    <n v="600"/>
    <n v="1615"/>
    <n v="969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87"/>
    <n v="387"/>
    <s v="DM1205"/>
    <s v="VENDA DE GASA 5 IN X5"/>
    <s v="DISCOLMEDICA S.A.S"/>
    <n v="70"/>
    <n v="2849"/>
    <n v="19943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88"/>
    <n v="388"/>
    <s v="DM1206"/>
    <s v="VENDA DE GASA 6 IN X 5"/>
    <s v="DISCOLMEDICA S.A.S"/>
    <n v="70"/>
    <n v="3488"/>
    <n v="24416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89"/>
    <n v="389"/>
    <s v="DM1216"/>
    <s v="VENDA DE YESO 6 X 5 YARDAS"/>
    <s v="BIOPLAST S.A.S"/>
    <n v="194"/>
    <n v="5125"/>
    <n v="994250"/>
    <n v="5115"/>
    <s v="DISCOLMEDICA S.A.S"/>
    <d v="2022-10-07T00:00:00"/>
    <s v="8462-2022"/>
    <x v="0"/>
    <s v="NO ACEPTAR -MAYOR VALOR"/>
    <n v="-10"/>
    <n v="-1.9550342130987292E-3"/>
    <n v="-1940"/>
    <n v="-1.9550342130987292E-3"/>
  </r>
  <r>
    <n v="390"/>
    <n v="390"/>
    <s v="DM1207"/>
    <s v="VENDA ELASTICA 3X5"/>
    <s v="BIOPLAST S.A.S"/>
    <n v="353"/>
    <n v="1095"/>
    <n v="386535"/>
    <n v="1113"/>
    <s v="MEDICOX LTDA"/>
    <d v="2021-12-16T00:00:00"/>
    <s v="7882-2021"/>
    <x v="1"/>
    <s v="ACEPTAR RECOMENDACIÓN"/>
    <n v="18"/>
    <n v="1.6172506738544475E-2"/>
    <n v="6354"/>
    <n v="1.6172506738544475E-2"/>
  </r>
  <r>
    <n v="391"/>
    <n v="391"/>
    <s v="DM1850"/>
    <s v="VENDA ELASTICA ESTERIL 4 X 5"/>
    <s v="LIFESUMIMED SAS"/>
    <n v="750"/>
    <n v="1800"/>
    <n v="13500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92"/>
    <n v="392"/>
    <s v="DM1211"/>
    <s v="VENDA ELASTICA ESTERIL 5 X 5"/>
    <s v="LIFESUMIMED SAS"/>
    <n v="750"/>
    <n v="2250"/>
    <n v="1687500"/>
    <s v="NO CONTRATADO"/>
    <s v="NO CONTRATADO"/>
    <s v="NO CONTRATADO"/>
    <s v="NO CONTRATADO"/>
    <x v="1"/>
    <s v="ACEPTAR RECOMENDACIÓN"/>
    <s v="NO APLICA"/>
    <s v="NO APLICA"/>
    <s v="NO APLICA"/>
    <s v="NO APLICA"/>
  </r>
  <r>
    <n v="393"/>
    <n v="393"/>
    <s v="DM1212"/>
    <s v="VENDA ELASTICA ESTERIL 6 X 5"/>
    <s v="SHERLEG LABORATORIES S.A.S"/>
    <n v="94"/>
    <n v="2698"/>
    <n v="253612"/>
    <s v="NO CONTRATADO"/>
    <s v="NO CONTRATADO"/>
    <s v="NO CONTRATADO"/>
    <s v="NO CONTRATADO"/>
    <x v="1"/>
    <s v="ACEPTAR RECOMENDACIÓN"/>
    <s v="NO APLICA"/>
    <s v="NO APLICA"/>
    <s v="NO APLICA"/>
    <s v="NO APLICA"/>
  </r>
  <r>
    <n v="394"/>
    <n v="394"/>
    <s v="DM2139"/>
    <s v="VESTIDO DE MAYO ANTIFLUIDOS PARA PERSONAL QUIRURGICO CON BOLSILLOS CON CAUCHO TALLAS M,_x000a_L, XL"/>
    <s v="FRIDEN"/>
    <n v="1"/>
    <n v="6237"/>
    <n v="6237"/>
    <s v="NO ROTA /  7 MESES"/>
    <s v="NO ROTA /  7 MESES"/>
    <s v="NO ROTA /  7 MESES"/>
    <s v="NO ROTA /  7 MESES"/>
    <x v="2"/>
    <s v="ACEPTAR RECOMENDACIÓN"/>
    <s v="NO APLICA"/>
    <s v="NO APLICA"/>
    <s v="NO APLICA"/>
    <s v="NO APLICA"/>
  </r>
  <r>
    <n v="395"/>
    <n v="395"/>
    <s v="DM1323"/>
    <s v="YODOPOVIDONA ESPUMA FRASCO X_x000a_120ML"/>
    <s v="DISCOLMEDICA S.A.S"/>
    <n v="17"/>
    <n v="4385"/>
    <n v="74545"/>
    <s v="NO CONTRATADO"/>
    <s v="NO CONTRATADO"/>
    <s v="NO CONTRATADO"/>
    <s v="NO CONTRATADO"/>
    <x v="1"/>
    <s v="ACEPTAR RECOMENDACIÓN"/>
    <s v="NO APLICA"/>
    <s v="NO APLICA"/>
    <s v="NO APLICA"/>
    <s v="NO APLICA"/>
  </r>
  <r>
    <n v="396"/>
    <n v="396"/>
    <s v="DM1713"/>
    <s v="YODOPOVIDONA ESPUMA FRASCO X_x000a_60ML"/>
    <s v="DISCOLMEDICA S.A.S"/>
    <n v="208"/>
    <n v="2438"/>
    <n v="507104"/>
    <n v="2045"/>
    <s v="RAFAEL ANTONIO SALAMANCA"/>
    <d v="2022-10-01T00:00:00"/>
    <s v="8592-2022"/>
    <x v="0"/>
    <s v="NO ACEPTAR -MAYOR VALOR"/>
    <n v="-393"/>
    <n v="-0.19217603911980441"/>
    <n v="-81744"/>
    <n v="-0.19217603911980441"/>
  </r>
  <r>
    <n v="397"/>
    <n v="397"/>
    <s v="DM1227"/>
    <s v="YODOPOVIDONA SOLUCION FRASCO_x000a_X 60ML"/>
    <s v="DISCOLMEDICA S.A.S"/>
    <n v="209"/>
    <n v="2250"/>
    <n v="470250"/>
    <n v="2159"/>
    <s v="RAFAEL ANTONIO SALAMANCA"/>
    <d v="2022-10-01T00:00:00"/>
    <s v="8592-2022"/>
    <x v="0"/>
    <s v="NO ACEPTAR -MAYOR VALOR"/>
    <n v="-91"/>
    <n v="-4.2149143121815655E-2"/>
    <n v="-19019"/>
    <n v="-4.2149143121815655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aDinámica2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rowHeaderCaption="DESCRIPCIÓN">
  <location ref="A12:D17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name="DESCRIPCIÓN" axis="axisRow" dataField="1"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LOTES" fld="12" subtotal="count" baseField="12" baseItem="1"/>
    <dataField name="VALOR TOTAL RECOMENDACIÓN" fld="7" baseField="12" baseItem="2" numFmtId="3"/>
    <dataField name="AHORRO GENERADO" fld="16" baseField="12" baseItem="2" numFmtId="166"/>
  </dataFields>
  <formats count="10">
    <format dxfId="9">
      <pivotArea outline="0" collapsedLevelsAreSubtotals="1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outline="0" fieldPosition="0">
        <references count="1">
          <reference field="4294967294" count="1">
            <x v="1"/>
          </reference>
        </references>
      </pivotArea>
    </format>
    <format dxfId="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">
      <pivotArea outline="0" fieldPosition="0">
        <references count="1">
          <reference field="4294967294" count="1">
            <x v="2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2"/>
          </reference>
          <reference field="1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rowHeaderCaption="DESCRIPCIÓN">
  <location ref="A3:C8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name="DESCRIPCIÓN " axis="axisRow" dataField="1"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LOTES" fld="12" subtotal="count" baseField="12" baseItem="1"/>
    <dataField name="VALOR TOTAL RECOMENDACIÓN" fld="7" baseField="12" baseItem="2" numFmtId="3"/>
  </dataFields>
  <formats count="7"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outline="0" collapsedLevelsAreSubtotals="1" fieldPosition="0"/>
    </format>
    <format dxfId="13">
      <pivotArea dataOnly="0" labelOnly="1" outline="0" axis="axisValues" fieldPosition="0"/>
    </format>
    <format dxfId="12">
      <pivotArea outline="0" fieldPosition="0">
        <references count="1">
          <reference field="4294967294" count="1">
            <x v="1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7"/>
  <sheetViews>
    <sheetView workbookViewId="0">
      <selection activeCell="A19" sqref="A19"/>
    </sheetView>
  </sheetViews>
  <sheetFormatPr baseColWidth="10" defaultRowHeight="15" x14ac:dyDescent="0.25"/>
  <cols>
    <col min="1" max="1" width="47.140625" bestFit="1" customWidth="1"/>
    <col min="2" max="2" width="6.28515625" style="19" bestFit="1" customWidth="1"/>
    <col min="3" max="3" width="30" style="34" bestFit="1" customWidth="1"/>
    <col min="4" max="4" width="19.28515625" bestFit="1" customWidth="1"/>
    <col min="5" max="5" width="16.7109375" bestFit="1" customWidth="1"/>
  </cols>
  <sheetData>
    <row r="3" spans="1:5" ht="29.25" customHeight="1" x14ac:dyDescent="0.25">
      <c r="A3" s="45" t="s">
        <v>708</v>
      </c>
      <c r="B3" t="s">
        <v>706</v>
      </c>
      <c r="C3" s="34" t="s">
        <v>707</v>
      </c>
    </row>
    <row r="4" spans="1:5" x14ac:dyDescent="0.25">
      <c r="A4" s="46" t="s">
        <v>42</v>
      </c>
      <c r="B4" s="47">
        <v>162</v>
      </c>
      <c r="C4" s="48">
        <v>236720640.11000001</v>
      </c>
      <c r="D4" s="54">
        <f>+GETPIVOTDATA("LOTES",$A$3,"DESCRIPCIÓN ","ACEPTAR RECOMENDACIÓN")+GETPIVOTDATA("LOTES",$A$3,"DESCRIPCIÓN ","IGUAL VALOR VERIFICACIÓN")+GETPIVOTDATA("LOTES",$A$3,"DESCRIPCIÓN ","NO ACEPTAR RECOMENDACIÓN NO ROTA / 7 MESES")</f>
        <v>209</v>
      </c>
      <c r="E4" s="55">
        <f>+GETPIVOTDATA("VALOR TOTAL RECOMENDACIÓN",$A$3,"DESCRIPCIÓN ","ACEPTAR RECOMENDACIÓN")+GETPIVOTDATA("VALOR TOTAL RECOMENDACIÓN",$A$3,"DESCRIPCIÓN ","IGUAL VALOR VERIFICACIÓN")+GETPIVOTDATA("VALOR TOTAL RECOMENDACIÓN",$A$3,"DESCRIPCIÓN ","NO ACEPTAR RECOMENDACIÓN NO ROTA / 7 MESES")</f>
        <v>264579744.44</v>
      </c>
    </row>
    <row r="5" spans="1:5" x14ac:dyDescent="0.25">
      <c r="A5" s="46" t="s">
        <v>704</v>
      </c>
      <c r="B5" s="47">
        <v>7</v>
      </c>
      <c r="C5" s="48">
        <v>3397235</v>
      </c>
    </row>
    <row r="6" spans="1:5" x14ac:dyDescent="0.25">
      <c r="A6" s="46" t="s">
        <v>702</v>
      </c>
      <c r="B6" s="47">
        <v>93</v>
      </c>
      <c r="C6" s="48">
        <v>142755361.40000001</v>
      </c>
    </row>
    <row r="7" spans="1:5" x14ac:dyDescent="0.25">
      <c r="A7" s="46" t="s">
        <v>703</v>
      </c>
      <c r="B7" s="47">
        <v>40</v>
      </c>
      <c r="C7" s="48">
        <v>24461869.329999998</v>
      </c>
      <c r="E7" s="56"/>
    </row>
    <row r="8" spans="1:5" x14ac:dyDescent="0.25">
      <c r="A8" s="46" t="s">
        <v>705</v>
      </c>
      <c r="B8" s="47">
        <v>302</v>
      </c>
      <c r="C8" s="48">
        <v>407335105.84000009</v>
      </c>
    </row>
    <row r="12" spans="1:5" ht="33.75" customHeight="1" x14ac:dyDescent="0.25">
      <c r="A12" s="45" t="s">
        <v>708</v>
      </c>
      <c r="B12" t="s">
        <v>706</v>
      </c>
      <c r="C12" s="34" t="s">
        <v>707</v>
      </c>
      <c r="D12" s="34" t="s">
        <v>709</v>
      </c>
    </row>
    <row r="13" spans="1:5" x14ac:dyDescent="0.25">
      <c r="A13" s="46" t="s">
        <v>42</v>
      </c>
      <c r="B13" s="47">
        <v>162</v>
      </c>
      <c r="C13" s="48">
        <v>236720640.11000001</v>
      </c>
      <c r="D13" s="50">
        <v>10200472.99</v>
      </c>
    </row>
    <row r="14" spans="1:5" x14ac:dyDescent="0.25">
      <c r="A14" s="46" t="s">
        <v>704</v>
      </c>
      <c r="B14" s="47">
        <v>7</v>
      </c>
      <c r="C14" s="48">
        <v>3397235</v>
      </c>
      <c r="D14" s="50">
        <v>0</v>
      </c>
    </row>
    <row r="15" spans="1:5" x14ac:dyDescent="0.25">
      <c r="A15" s="46" t="s">
        <v>702</v>
      </c>
      <c r="B15" s="47">
        <v>93</v>
      </c>
      <c r="C15" s="48">
        <v>142755361.40000001</v>
      </c>
      <c r="D15" s="50">
        <v>-35882444.050700001</v>
      </c>
    </row>
    <row r="16" spans="1:5" x14ac:dyDescent="0.25">
      <c r="A16" s="46" t="s">
        <v>703</v>
      </c>
      <c r="B16" s="47">
        <v>40</v>
      </c>
      <c r="C16" s="48">
        <v>24461869.329999998</v>
      </c>
      <c r="D16" s="50">
        <v>0</v>
      </c>
    </row>
    <row r="17" spans="1:4" x14ac:dyDescent="0.25">
      <c r="A17" s="46" t="s">
        <v>705</v>
      </c>
      <c r="B17" s="47">
        <v>302</v>
      </c>
      <c r="C17" s="48">
        <v>407335105.84000009</v>
      </c>
      <c r="D17" s="49">
        <v>-25681971.060699999</v>
      </c>
    </row>
  </sheetData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2:R308"/>
  <sheetViews>
    <sheetView workbookViewId="0">
      <pane ySplit="3" topLeftCell="A290" activePane="bottomLeft" state="frozen"/>
      <selection pane="bottomLeft" activeCell="H306" sqref="H306"/>
    </sheetView>
  </sheetViews>
  <sheetFormatPr baseColWidth="10" defaultRowHeight="15" x14ac:dyDescent="0.25"/>
  <cols>
    <col min="1" max="1" width="8.7109375" style="21" customWidth="1"/>
    <col min="2" max="2" width="8" style="21" customWidth="1"/>
    <col min="3" max="3" width="14.5703125" style="21" customWidth="1"/>
    <col min="4" max="4" width="29.28515625" style="22" customWidth="1"/>
    <col min="5" max="5" width="18" style="22" customWidth="1"/>
    <col min="6" max="6" width="8.5703125" style="22" customWidth="1"/>
    <col min="7" max="7" width="13.5703125" style="22" customWidth="1"/>
    <col min="8" max="8" width="19.42578125" style="22" customWidth="1"/>
    <col min="9" max="9" width="20.85546875" customWidth="1"/>
    <col min="10" max="10" width="17.140625" customWidth="1"/>
    <col min="11" max="11" width="15.5703125" customWidth="1"/>
    <col min="12" max="12" width="17.85546875" customWidth="1"/>
    <col min="13" max="13" width="27.28515625" style="34" customWidth="1"/>
    <col min="14" max="14" width="33.7109375" customWidth="1"/>
    <col min="15" max="15" width="14.5703125" customWidth="1"/>
    <col min="16" max="16" width="14.7109375" customWidth="1"/>
    <col min="17" max="17" width="15.85546875" style="51" customWidth="1"/>
    <col min="18" max="18" width="19.5703125" style="23" customWidth="1"/>
  </cols>
  <sheetData>
    <row r="2" spans="1:18" x14ac:dyDescent="0.25">
      <c r="A2" s="42"/>
      <c r="B2" s="42"/>
      <c r="C2" s="2"/>
      <c r="D2" s="43"/>
      <c r="E2" s="100" t="s">
        <v>3</v>
      </c>
      <c r="F2" s="101"/>
      <c r="G2" s="101"/>
      <c r="H2" s="102"/>
      <c r="I2" s="103" t="s">
        <v>4</v>
      </c>
      <c r="J2" s="104"/>
      <c r="K2" s="104"/>
      <c r="L2" s="105"/>
      <c r="M2" s="31"/>
    </row>
    <row r="3" spans="1:18" s="23" customFormat="1" ht="51" x14ac:dyDescent="0.25">
      <c r="A3" s="1" t="s">
        <v>0</v>
      </c>
      <c r="B3" s="1" t="s">
        <v>1</v>
      </c>
      <c r="C3" s="3" t="s">
        <v>5</v>
      </c>
      <c r="D3" s="44" t="s">
        <v>2</v>
      </c>
      <c r="E3" s="35" t="s">
        <v>6</v>
      </c>
      <c r="F3" s="36" t="s">
        <v>7</v>
      </c>
      <c r="G3" s="37" t="s">
        <v>8</v>
      </c>
      <c r="H3" s="38" t="s">
        <v>9</v>
      </c>
      <c r="I3" s="3" t="s">
        <v>674</v>
      </c>
      <c r="J3" s="39" t="s">
        <v>10</v>
      </c>
      <c r="K3" s="40" t="s">
        <v>11</v>
      </c>
      <c r="L3" s="41" t="s">
        <v>12</v>
      </c>
      <c r="M3" s="41" t="s">
        <v>13</v>
      </c>
      <c r="N3" s="41" t="s">
        <v>13</v>
      </c>
      <c r="O3" s="29" t="s">
        <v>698</v>
      </c>
      <c r="P3" s="29" t="s">
        <v>699</v>
      </c>
      <c r="Q3" s="52" t="s">
        <v>700</v>
      </c>
      <c r="R3" s="29" t="s">
        <v>701</v>
      </c>
    </row>
    <row r="4" spans="1:18" ht="45" hidden="1" x14ac:dyDescent="0.25">
      <c r="A4" s="4">
        <v>1</v>
      </c>
      <c r="B4" s="4">
        <v>1</v>
      </c>
      <c r="C4" s="4" t="s">
        <v>14</v>
      </c>
      <c r="D4" s="5" t="s">
        <v>15</v>
      </c>
      <c r="E4" s="5" t="s">
        <v>16</v>
      </c>
      <c r="F4" s="6">
        <v>3000</v>
      </c>
      <c r="G4" s="6">
        <f>+H4/F4</f>
        <v>2012</v>
      </c>
      <c r="H4" s="7">
        <v>6036000</v>
      </c>
      <c r="I4" s="25">
        <v>1794</v>
      </c>
      <c r="J4" s="9" t="s">
        <v>17</v>
      </c>
      <c r="K4" s="10">
        <v>44547</v>
      </c>
      <c r="L4" s="8" t="s">
        <v>18</v>
      </c>
      <c r="M4" s="65" t="str">
        <f>+IF(I4&gt;G4,"ACEPTAR RECOMENDACIÓN",IF(I4&lt;G4,"NO ACEPTAR RECOMENDACIÓN MAYOR VALOR",IF(I4=G4,"IGUAL VALOR VERIFICACIÓN",)))</f>
        <v>NO ACEPTAR RECOMENDACIÓN MAYOR VALOR</v>
      </c>
      <c r="N4" s="11" t="s">
        <v>695</v>
      </c>
      <c r="O4" s="26">
        <f>IFERROR(I4-G4,"NO APLICA")</f>
        <v>-218</v>
      </c>
      <c r="P4" s="28">
        <f>IFERROR(O4/I4,"NO APLICA")</f>
        <v>-0.12151616499442586</v>
      </c>
      <c r="Q4" s="12">
        <f>IFERROR((O4*F4),"NO APLICA")</f>
        <v>-654000</v>
      </c>
      <c r="R4" s="30">
        <f>IFERROR(Q4/(I4*F4),"NO APLICA")</f>
        <v>-0.12151616499442586</v>
      </c>
    </row>
    <row r="5" spans="1:18" ht="25.5" x14ac:dyDescent="0.25">
      <c r="A5" s="4">
        <v>2</v>
      </c>
      <c r="B5" s="4">
        <v>2</v>
      </c>
      <c r="C5" s="4" t="s">
        <v>19</v>
      </c>
      <c r="D5" s="13" t="s">
        <v>20</v>
      </c>
      <c r="E5" s="5" t="s">
        <v>16</v>
      </c>
      <c r="F5" s="14">
        <v>12</v>
      </c>
      <c r="G5" s="6">
        <f t="shared" ref="G5:G68" si="0">+H5/F5</f>
        <v>94486</v>
      </c>
      <c r="H5" s="7">
        <v>1133832</v>
      </c>
      <c r="I5" s="25" t="s">
        <v>41</v>
      </c>
      <c r="J5" s="9" t="s">
        <v>41</v>
      </c>
      <c r="K5" s="10" t="s">
        <v>41</v>
      </c>
      <c r="L5" s="8" t="s">
        <v>41</v>
      </c>
      <c r="M5" s="9" t="str">
        <f>+IF(I5&gt;G5,"ACEPTAR RECOMENDACIÓN",IF(I5&lt;G5,"NO ACEPTAR RECOMENDACIÓN MAYOR VALOR",IF(I5=G5,"IGUAL VALOR VERIFICACIÓN",)))</f>
        <v>ACEPTAR RECOMENDACIÓN</v>
      </c>
      <c r="N5" s="8" t="s">
        <v>42</v>
      </c>
      <c r="O5" s="26" t="str">
        <f t="shared" ref="O5:O68" si="1">IFERROR(I5-G5,"NO APLICA")</f>
        <v>NO APLICA</v>
      </c>
      <c r="P5" s="28" t="str">
        <f t="shared" ref="P5:P68" si="2">IFERROR(O5/I5,"NO APLICA")</f>
        <v>NO APLICA</v>
      </c>
      <c r="Q5" s="12" t="str">
        <f t="shared" ref="Q5:Q68" si="3">IFERROR((O5*F5),"NO APLICA")</f>
        <v>NO APLICA</v>
      </c>
      <c r="R5" s="30" t="str">
        <f t="shared" ref="R5:R68" si="4">IFERROR(Q5/(I5*F5),"NO APLICA")</f>
        <v>NO APLICA</v>
      </c>
    </row>
    <row r="6" spans="1:18" ht="45" x14ac:dyDescent="0.25">
      <c r="A6" s="4">
        <v>4</v>
      </c>
      <c r="B6" s="4">
        <v>4</v>
      </c>
      <c r="C6" s="4" t="s">
        <v>21</v>
      </c>
      <c r="D6" s="13" t="s">
        <v>22</v>
      </c>
      <c r="E6" s="5" t="s">
        <v>23</v>
      </c>
      <c r="F6" s="14">
        <v>1</v>
      </c>
      <c r="G6" s="6">
        <f t="shared" si="0"/>
        <v>77.349999999999994</v>
      </c>
      <c r="H6" s="15">
        <v>77.349999999999994</v>
      </c>
      <c r="I6" s="25" t="s">
        <v>57</v>
      </c>
      <c r="J6" s="25" t="s">
        <v>57</v>
      </c>
      <c r="K6" s="25" t="s">
        <v>57</v>
      </c>
      <c r="L6" s="25" t="s">
        <v>57</v>
      </c>
      <c r="M6" s="9" t="s">
        <v>703</v>
      </c>
      <c r="N6" s="8" t="s">
        <v>42</v>
      </c>
      <c r="O6" s="26" t="str">
        <f t="shared" si="1"/>
        <v>NO APLICA</v>
      </c>
      <c r="P6" s="28" t="str">
        <f t="shared" si="2"/>
        <v>NO APLICA</v>
      </c>
      <c r="Q6" s="12" t="str">
        <f t="shared" si="3"/>
        <v>NO APLICA</v>
      </c>
      <c r="R6" s="30" t="str">
        <f t="shared" si="4"/>
        <v>NO APLICA</v>
      </c>
    </row>
    <row r="7" spans="1:18" ht="45" hidden="1" x14ac:dyDescent="0.25">
      <c r="A7" s="4">
        <v>5</v>
      </c>
      <c r="B7" s="4">
        <v>5</v>
      </c>
      <c r="C7" s="4" t="s">
        <v>25</v>
      </c>
      <c r="D7" s="13" t="s">
        <v>26</v>
      </c>
      <c r="E7" s="5" t="s">
        <v>27</v>
      </c>
      <c r="F7" s="6">
        <v>5000</v>
      </c>
      <c r="G7" s="6">
        <f t="shared" si="0"/>
        <v>82</v>
      </c>
      <c r="H7" s="7">
        <v>410000</v>
      </c>
      <c r="I7" s="25">
        <v>74</v>
      </c>
      <c r="J7" s="9" t="s">
        <v>28</v>
      </c>
      <c r="K7" s="10">
        <v>44669</v>
      </c>
      <c r="L7" s="8" t="s">
        <v>29</v>
      </c>
      <c r="M7" s="65" t="str">
        <f t="shared" ref="M7:M18" si="5">+IF(I7&gt;G7,"ACEPTAR RECOMENDACIÓN",IF(I7&lt;G7,"NO ACEPTAR RECOMENDACIÓN MAYOR VALOR",IF(I7=G7,"IGUAL VALOR VERIFICACIÓN",)))</f>
        <v>NO ACEPTAR RECOMENDACIÓN MAYOR VALOR</v>
      </c>
      <c r="N7" s="11" t="s">
        <v>695</v>
      </c>
      <c r="O7" s="26">
        <f t="shared" si="1"/>
        <v>-8</v>
      </c>
      <c r="P7" s="28">
        <f t="shared" si="2"/>
        <v>-0.10810810810810811</v>
      </c>
      <c r="Q7" s="12">
        <f t="shared" si="3"/>
        <v>-40000</v>
      </c>
      <c r="R7" s="30">
        <f t="shared" si="4"/>
        <v>-0.10810810810810811</v>
      </c>
    </row>
    <row r="8" spans="1:18" ht="45" hidden="1" x14ac:dyDescent="0.25">
      <c r="A8" s="4">
        <v>6</v>
      </c>
      <c r="B8" s="4">
        <v>6</v>
      </c>
      <c r="C8" s="4" t="s">
        <v>30</v>
      </c>
      <c r="D8" s="13" t="s">
        <v>31</v>
      </c>
      <c r="E8" s="5" t="s">
        <v>27</v>
      </c>
      <c r="F8" s="6">
        <v>1700</v>
      </c>
      <c r="G8" s="6">
        <f t="shared" si="0"/>
        <v>82</v>
      </c>
      <c r="H8" s="7">
        <v>139400</v>
      </c>
      <c r="I8" s="25">
        <v>74</v>
      </c>
      <c r="J8" s="9" t="s">
        <v>28</v>
      </c>
      <c r="K8" s="10">
        <v>44669</v>
      </c>
      <c r="L8" s="8" t="s">
        <v>29</v>
      </c>
      <c r="M8" s="65" t="str">
        <f t="shared" si="5"/>
        <v>NO ACEPTAR RECOMENDACIÓN MAYOR VALOR</v>
      </c>
      <c r="N8" s="11" t="s">
        <v>695</v>
      </c>
      <c r="O8" s="26">
        <f t="shared" si="1"/>
        <v>-8</v>
      </c>
      <c r="P8" s="28">
        <f t="shared" si="2"/>
        <v>-0.10810810810810811</v>
      </c>
      <c r="Q8" s="12">
        <f t="shared" si="3"/>
        <v>-13600</v>
      </c>
      <c r="R8" s="30">
        <f t="shared" si="4"/>
        <v>-0.10810810810810811</v>
      </c>
    </row>
    <row r="9" spans="1:18" ht="25.5" x14ac:dyDescent="0.25">
      <c r="A9" s="4">
        <v>7</v>
      </c>
      <c r="B9" s="4">
        <v>7</v>
      </c>
      <c r="C9" s="4" t="s">
        <v>32</v>
      </c>
      <c r="D9" s="13" t="s">
        <v>33</v>
      </c>
      <c r="E9" s="5" t="s">
        <v>27</v>
      </c>
      <c r="F9" s="14">
        <v>500</v>
      </c>
      <c r="G9" s="6">
        <f t="shared" si="0"/>
        <v>86</v>
      </c>
      <c r="H9" s="7">
        <v>43000</v>
      </c>
      <c r="I9" s="25" t="s">
        <v>41</v>
      </c>
      <c r="J9" s="9" t="s">
        <v>41</v>
      </c>
      <c r="K9" s="10" t="s">
        <v>41</v>
      </c>
      <c r="L9" s="8" t="s">
        <v>41</v>
      </c>
      <c r="M9" s="9" t="str">
        <f t="shared" si="5"/>
        <v>ACEPTAR RECOMENDACIÓN</v>
      </c>
      <c r="N9" s="9" t="s">
        <v>42</v>
      </c>
      <c r="O9" s="26" t="str">
        <f t="shared" si="1"/>
        <v>NO APLICA</v>
      </c>
      <c r="P9" s="28" t="str">
        <f t="shared" si="2"/>
        <v>NO APLICA</v>
      </c>
      <c r="Q9" s="12" t="str">
        <f t="shared" si="3"/>
        <v>NO APLICA</v>
      </c>
      <c r="R9" s="30" t="str">
        <f t="shared" si="4"/>
        <v>NO APLICA</v>
      </c>
    </row>
    <row r="10" spans="1:18" ht="45" hidden="1" x14ac:dyDescent="0.25">
      <c r="A10" s="4">
        <v>8</v>
      </c>
      <c r="B10" s="4">
        <v>8</v>
      </c>
      <c r="C10" s="4" t="s">
        <v>34</v>
      </c>
      <c r="D10" s="13" t="s">
        <v>35</v>
      </c>
      <c r="E10" s="5" t="s">
        <v>27</v>
      </c>
      <c r="F10" s="14">
        <v>750</v>
      </c>
      <c r="G10" s="6">
        <f t="shared" si="0"/>
        <v>86</v>
      </c>
      <c r="H10" s="7">
        <v>64500</v>
      </c>
      <c r="I10" s="25">
        <v>74</v>
      </c>
      <c r="J10" s="9" t="s">
        <v>28</v>
      </c>
      <c r="K10" s="10">
        <v>44669</v>
      </c>
      <c r="L10" s="8" t="s">
        <v>29</v>
      </c>
      <c r="M10" s="65" t="str">
        <f t="shared" si="5"/>
        <v>NO ACEPTAR RECOMENDACIÓN MAYOR VALOR</v>
      </c>
      <c r="N10" s="11" t="s">
        <v>695</v>
      </c>
      <c r="O10" s="26">
        <f t="shared" si="1"/>
        <v>-12</v>
      </c>
      <c r="P10" s="28">
        <f t="shared" si="2"/>
        <v>-0.16216216216216217</v>
      </c>
      <c r="Q10" s="12">
        <f t="shared" si="3"/>
        <v>-9000</v>
      </c>
      <c r="R10" s="30">
        <f t="shared" si="4"/>
        <v>-0.16216216216216217</v>
      </c>
    </row>
    <row r="11" spans="1:18" ht="38.25" x14ac:dyDescent="0.25">
      <c r="A11" s="4">
        <v>9</v>
      </c>
      <c r="B11" s="4">
        <v>9</v>
      </c>
      <c r="C11" s="4" t="s">
        <v>36</v>
      </c>
      <c r="D11" s="13" t="s">
        <v>37</v>
      </c>
      <c r="E11" s="13" t="s">
        <v>38</v>
      </c>
      <c r="F11" s="14">
        <v>750</v>
      </c>
      <c r="G11" s="6">
        <f t="shared" si="0"/>
        <v>72</v>
      </c>
      <c r="H11" s="7">
        <v>54000</v>
      </c>
      <c r="I11" s="25">
        <v>74</v>
      </c>
      <c r="J11" s="9" t="s">
        <v>28</v>
      </c>
      <c r="K11" s="10">
        <v>44669</v>
      </c>
      <c r="L11" s="8" t="s">
        <v>29</v>
      </c>
      <c r="M11" s="9" t="str">
        <f t="shared" si="5"/>
        <v>ACEPTAR RECOMENDACIÓN</v>
      </c>
      <c r="N11" s="11" t="s">
        <v>42</v>
      </c>
      <c r="O11" s="26">
        <f t="shared" si="1"/>
        <v>2</v>
      </c>
      <c r="P11" s="28">
        <f t="shared" si="2"/>
        <v>2.7027027027027029E-2</v>
      </c>
      <c r="Q11" s="53">
        <f t="shared" si="3"/>
        <v>1500</v>
      </c>
      <c r="R11" s="30">
        <f t="shared" si="4"/>
        <v>2.7027027027027029E-2</v>
      </c>
    </row>
    <row r="12" spans="1:18" ht="25.5" x14ac:dyDescent="0.25">
      <c r="A12" s="4">
        <v>10</v>
      </c>
      <c r="B12" s="4">
        <v>10</v>
      </c>
      <c r="C12" s="4" t="s">
        <v>39</v>
      </c>
      <c r="D12" s="13" t="s">
        <v>40</v>
      </c>
      <c r="E12" s="5" t="s">
        <v>27</v>
      </c>
      <c r="F12" s="14">
        <v>551</v>
      </c>
      <c r="G12" s="6">
        <f t="shared" si="0"/>
        <v>82</v>
      </c>
      <c r="H12" s="7">
        <v>45182</v>
      </c>
      <c r="I12" s="25" t="s">
        <v>41</v>
      </c>
      <c r="J12" s="9" t="s">
        <v>41</v>
      </c>
      <c r="K12" s="10" t="s">
        <v>41</v>
      </c>
      <c r="L12" s="8" t="s">
        <v>41</v>
      </c>
      <c r="M12" s="9" t="str">
        <f t="shared" si="5"/>
        <v>ACEPTAR RECOMENDACIÓN</v>
      </c>
      <c r="N12" s="9" t="s">
        <v>42</v>
      </c>
      <c r="O12" s="26" t="str">
        <f t="shared" si="1"/>
        <v>NO APLICA</v>
      </c>
      <c r="P12" s="28" t="str">
        <f t="shared" si="2"/>
        <v>NO APLICA</v>
      </c>
      <c r="Q12" s="12" t="str">
        <f t="shared" si="3"/>
        <v>NO APLICA</v>
      </c>
      <c r="R12" s="30" t="str">
        <f t="shared" si="4"/>
        <v>NO APLICA</v>
      </c>
    </row>
    <row r="13" spans="1:18" ht="25.5" x14ac:dyDescent="0.25">
      <c r="A13" s="4">
        <v>11</v>
      </c>
      <c r="B13" s="4">
        <v>11</v>
      </c>
      <c r="C13" s="4" t="s">
        <v>43</v>
      </c>
      <c r="D13" s="13" t="s">
        <v>44</v>
      </c>
      <c r="E13" s="5" t="s">
        <v>27</v>
      </c>
      <c r="F13" s="14">
        <v>750</v>
      </c>
      <c r="G13" s="6">
        <f t="shared" si="0"/>
        <v>82</v>
      </c>
      <c r="H13" s="7">
        <v>61500</v>
      </c>
      <c r="I13" s="25" t="s">
        <v>41</v>
      </c>
      <c r="J13" s="9" t="s">
        <v>41</v>
      </c>
      <c r="K13" s="10" t="s">
        <v>41</v>
      </c>
      <c r="L13" s="8" t="s">
        <v>41</v>
      </c>
      <c r="M13" s="9" t="str">
        <f t="shared" si="5"/>
        <v>ACEPTAR RECOMENDACIÓN</v>
      </c>
      <c r="N13" s="9" t="s">
        <v>42</v>
      </c>
      <c r="O13" s="26" t="str">
        <f t="shared" si="1"/>
        <v>NO APLICA</v>
      </c>
      <c r="P13" s="28" t="str">
        <f t="shared" si="2"/>
        <v>NO APLICA</v>
      </c>
      <c r="Q13" s="12" t="str">
        <f t="shared" si="3"/>
        <v>NO APLICA</v>
      </c>
      <c r="R13" s="30" t="str">
        <f t="shared" si="4"/>
        <v>NO APLICA</v>
      </c>
    </row>
    <row r="14" spans="1:18" ht="38.25" x14ac:dyDescent="0.25">
      <c r="A14" s="4">
        <v>14</v>
      </c>
      <c r="B14" s="4">
        <v>14</v>
      </c>
      <c r="C14" s="4" t="s">
        <v>45</v>
      </c>
      <c r="D14" s="13" t="s">
        <v>46</v>
      </c>
      <c r="E14" s="5" t="s">
        <v>16</v>
      </c>
      <c r="F14" s="14">
        <v>103</v>
      </c>
      <c r="G14" s="6">
        <f t="shared" si="0"/>
        <v>5343</v>
      </c>
      <c r="H14" s="7">
        <v>550329</v>
      </c>
      <c r="I14" s="25">
        <v>9353</v>
      </c>
      <c r="J14" s="9" t="s">
        <v>390</v>
      </c>
      <c r="K14" s="10">
        <v>44573</v>
      </c>
      <c r="L14" s="8" t="s">
        <v>391</v>
      </c>
      <c r="M14" s="9" t="str">
        <f t="shared" si="5"/>
        <v>ACEPTAR RECOMENDACIÓN</v>
      </c>
      <c r="N14" s="11" t="s">
        <v>42</v>
      </c>
      <c r="O14" s="26">
        <f t="shared" si="1"/>
        <v>4010</v>
      </c>
      <c r="P14" s="28">
        <f t="shared" si="2"/>
        <v>0.42873944189030255</v>
      </c>
      <c r="Q14" s="53">
        <f t="shared" si="3"/>
        <v>413030</v>
      </c>
      <c r="R14" s="30">
        <f t="shared" si="4"/>
        <v>0.42873944189030255</v>
      </c>
    </row>
    <row r="15" spans="1:18" ht="38.25" x14ac:dyDescent="0.25">
      <c r="A15" s="4">
        <v>15</v>
      </c>
      <c r="B15" s="4">
        <v>15</v>
      </c>
      <c r="C15" s="4" t="s">
        <v>47</v>
      </c>
      <c r="D15" s="13" t="s">
        <v>48</v>
      </c>
      <c r="E15" s="5" t="s">
        <v>16</v>
      </c>
      <c r="F15" s="14">
        <v>43</v>
      </c>
      <c r="G15" s="6">
        <f t="shared" si="0"/>
        <v>5343</v>
      </c>
      <c r="H15" s="7">
        <v>229749</v>
      </c>
      <c r="I15" s="25">
        <v>5867</v>
      </c>
      <c r="J15" s="9" t="s">
        <v>390</v>
      </c>
      <c r="K15" s="10">
        <v>44573</v>
      </c>
      <c r="L15" s="8" t="s">
        <v>391</v>
      </c>
      <c r="M15" s="9" t="str">
        <f t="shared" si="5"/>
        <v>ACEPTAR RECOMENDACIÓN</v>
      </c>
      <c r="N15" s="11" t="s">
        <v>42</v>
      </c>
      <c r="O15" s="26">
        <f t="shared" si="1"/>
        <v>524</v>
      </c>
      <c r="P15" s="28">
        <f t="shared" si="2"/>
        <v>8.9313107209817624E-2</v>
      </c>
      <c r="Q15" s="53">
        <f t="shared" si="3"/>
        <v>22532</v>
      </c>
      <c r="R15" s="30">
        <f t="shared" si="4"/>
        <v>8.9313107209817624E-2</v>
      </c>
    </row>
    <row r="16" spans="1:18" ht="38.25" x14ac:dyDescent="0.25">
      <c r="A16" s="4">
        <v>16</v>
      </c>
      <c r="B16" s="4">
        <v>16</v>
      </c>
      <c r="C16" s="4" t="s">
        <v>49</v>
      </c>
      <c r="D16" s="5" t="s">
        <v>50</v>
      </c>
      <c r="E16" s="5" t="s">
        <v>16</v>
      </c>
      <c r="F16" s="14">
        <v>46</v>
      </c>
      <c r="G16" s="6">
        <f t="shared" si="0"/>
        <v>5343</v>
      </c>
      <c r="H16" s="7">
        <v>245778</v>
      </c>
      <c r="I16" s="25">
        <v>5867</v>
      </c>
      <c r="J16" s="9" t="s">
        <v>390</v>
      </c>
      <c r="K16" s="10">
        <v>44573</v>
      </c>
      <c r="L16" s="8" t="s">
        <v>391</v>
      </c>
      <c r="M16" s="9" t="str">
        <f t="shared" si="5"/>
        <v>ACEPTAR RECOMENDACIÓN</v>
      </c>
      <c r="N16" s="11" t="s">
        <v>42</v>
      </c>
      <c r="O16" s="26">
        <f t="shared" si="1"/>
        <v>524</v>
      </c>
      <c r="P16" s="28">
        <f t="shared" si="2"/>
        <v>8.9313107209817624E-2</v>
      </c>
      <c r="Q16" s="53">
        <f t="shared" si="3"/>
        <v>24104</v>
      </c>
      <c r="R16" s="30">
        <f t="shared" si="4"/>
        <v>8.9313107209817624E-2</v>
      </c>
    </row>
    <row r="17" spans="1:18" ht="30" x14ac:dyDescent="0.25">
      <c r="A17" s="4">
        <v>17</v>
      </c>
      <c r="B17" s="4">
        <v>17</v>
      </c>
      <c r="C17" s="4" t="s">
        <v>51</v>
      </c>
      <c r="D17" s="13" t="s">
        <v>52</v>
      </c>
      <c r="E17" s="5" t="s">
        <v>16</v>
      </c>
      <c r="F17" s="14">
        <v>133</v>
      </c>
      <c r="G17" s="6">
        <f t="shared" si="0"/>
        <v>5343</v>
      </c>
      <c r="H17" s="7">
        <v>710619</v>
      </c>
      <c r="I17" s="25">
        <v>5388</v>
      </c>
      <c r="J17" s="9" t="s">
        <v>53</v>
      </c>
      <c r="K17" s="10">
        <v>44832</v>
      </c>
      <c r="L17" s="8" t="s">
        <v>54</v>
      </c>
      <c r="M17" s="9" t="str">
        <f t="shared" si="5"/>
        <v>ACEPTAR RECOMENDACIÓN</v>
      </c>
      <c r="N17" s="11" t="s">
        <v>42</v>
      </c>
      <c r="O17" s="26">
        <f t="shared" si="1"/>
        <v>45</v>
      </c>
      <c r="P17" s="28">
        <f t="shared" si="2"/>
        <v>8.351893095768375E-3</v>
      </c>
      <c r="Q17" s="53">
        <f t="shared" si="3"/>
        <v>5985</v>
      </c>
      <c r="R17" s="30">
        <f t="shared" si="4"/>
        <v>8.351893095768375E-3</v>
      </c>
    </row>
    <row r="18" spans="1:18" ht="30" x14ac:dyDescent="0.25">
      <c r="A18" s="4">
        <v>18</v>
      </c>
      <c r="B18" s="4">
        <v>18</v>
      </c>
      <c r="C18" s="4" t="s">
        <v>55</v>
      </c>
      <c r="D18" s="13" t="s">
        <v>56</v>
      </c>
      <c r="E18" s="5" t="s">
        <v>16</v>
      </c>
      <c r="F18" s="14">
        <v>350</v>
      </c>
      <c r="G18" s="6">
        <f t="shared" si="0"/>
        <v>5343</v>
      </c>
      <c r="H18" s="7">
        <v>1870050</v>
      </c>
      <c r="I18" s="25">
        <v>5388</v>
      </c>
      <c r="J18" s="9" t="s">
        <v>53</v>
      </c>
      <c r="K18" s="10">
        <v>44832</v>
      </c>
      <c r="L18" s="8" t="s">
        <v>54</v>
      </c>
      <c r="M18" s="9" t="str">
        <f t="shared" si="5"/>
        <v>ACEPTAR RECOMENDACIÓN</v>
      </c>
      <c r="N18" s="11" t="s">
        <v>42</v>
      </c>
      <c r="O18" s="26">
        <f t="shared" si="1"/>
        <v>45</v>
      </c>
      <c r="P18" s="28">
        <f t="shared" si="2"/>
        <v>8.351893095768375E-3</v>
      </c>
      <c r="Q18" s="53">
        <f t="shared" si="3"/>
        <v>15750</v>
      </c>
      <c r="R18" s="30">
        <f t="shared" si="4"/>
        <v>8.351893095768375E-3</v>
      </c>
    </row>
    <row r="19" spans="1:18" ht="45" x14ac:dyDescent="0.25">
      <c r="A19" s="4">
        <v>21</v>
      </c>
      <c r="B19" s="4">
        <v>21</v>
      </c>
      <c r="C19" s="4" t="s">
        <v>57</v>
      </c>
      <c r="D19" s="5" t="s">
        <v>58</v>
      </c>
      <c r="E19" s="5" t="s">
        <v>59</v>
      </c>
      <c r="F19" s="14">
        <v>750</v>
      </c>
      <c r="G19" s="6">
        <f t="shared" si="0"/>
        <v>214</v>
      </c>
      <c r="H19" s="7">
        <v>160500</v>
      </c>
      <c r="I19" s="25" t="s">
        <v>57</v>
      </c>
      <c r="J19" s="9" t="s">
        <v>57</v>
      </c>
      <c r="K19" s="10" t="s">
        <v>57</v>
      </c>
      <c r="L19" s="8" t="s">
        <v>57</v>
      </c>
      <c r="M19" s="9" t="s">
        <v>703</v>
      </c>
      <c r="N19" s="11" t="s">
        <v>24</v>
      </c>
      <c r="O19" s="26" t="str">
        <f t="shared" si="1"/>
        <v>NO APLICA</v>
      </c>
      <c r="P19" s="28" t="str">
        <f t="shared" si="2"/>
        <v>NO APLICA</v>
      </c>
      <c r="Q19" s="12" t="str">
        <f t="shared" si="3"/>
        <v>NO APLICA</v>
      </c>
      <c r="R19" s="30" t="str">
        <f t="shared" si="4"/>
        <v>NO APLICA</v>
      </c>
    </row>
    <row r="20" spans="1:18" x14ac:dyDescent="0.25">
      <c r="A20" s="4">
        <v>22</v>
      </c>
      <c r="B20" s="4">
        <v>22</v>
      </c>
      <c r="C20" s="4" t="s">
        <v>60</v>
      </c>
      <c r="D20" s="5" t="s">
        <v>61</v>
      </c>
      <c r="E20" s="5" t="s">
        <v>59</v>
      </c>
      <c r="F20" s="14">
        <v>750</v>
      </c>
      <c r="G20" s="6">
        <f t="shared" si="0"/>
        <v>214</v>
      </c>
      <c r="H20" s="7">
        <v>160500</v>
      </c>
      <c r="I20" s="25">
        <v>267</v>
      </c>
      <c r="J20" s="9" t="s">
        <v>28</v>
      </c>
      <c r="K20" s="10">
        <v>44669</v>
      </c>
      <c r="L20" s="8" t="s">
        <v>29</v>
      </c>
      <c r="M20" s="9" t="str">
        <f>+IF(I20&gt;G20,"ACEPTAR RECOMENDACIÓN",IF(I20&lt;G20,"NO ACEPTAR RECOMENDACIÓN MAYOR VALOR",IF(I20=G20,"IGUAL VALOR VERIFICACIÓN",)))</f>
        <v>ACEPTAR RECOMENDACIÓN</v>
      </c>
      <c r="N20" s="11" t="s">
        <v>42</v>
      </c>
      <c r="O20" s="26">
        <f t="shared" si="1"/>
        <v>53</v>
      </c>
      <c r="P20" s="28">
        <f t="shared" si="2"/>
        <v>0.19850187265917604</v>
      </c>
      <c r="Q20" s="53">
        <f t="shared" si="3"/>
        <v>39750</v>
      </c>
      <c r="R20" s="30">
        <f t="shared" si="4"/>
        <v>0.19850187265917604</v>
      </c>
    </row>
    <row r="21" spans="1:18" ht="25.5" x14ac:dyDescent="0.25">
      <c r="A21" s="4">
        <v>23</v>
      </c>
      <c r="B21" s="4">
        <v>23</v>
      </c>
      <c r="C21" s="4" t="s">
        <v>62</v>
      </c>
      <c r="D21" s="5" t="s">
        <v>63</v>
      </c>
      <c r="E21" s="5" t="s">
        <v>16</v>
      </c>
      <c r="F21" s="6">
        <v>1000</v>
      </c>
      <c r="G21" s="6">
        <f t="shared" si="0"/>
        <v>4145</v>
      </c>
      <c r="H21" s="7">
        <v>4145000</v>
      </c>
      <c r="I21" s="25" t="s">
        <v>41</v>
      </c>
      <c r="J21" s="9" t="s">
        <v>41</v>
      </c>
      <c r="K21" s="10" t="s">
        <v>41</v>
      </c>
      <c r="L21" s="8" t="s">
        <v>41</v>
      </c>
      <c r="M21" s="9" t="str">
        <f>+IF(I21&gt;G21,"ACEPTAR RECOMENDACIÓN",IF(I21&lt;G21,"NO ACEPTAR RECOMENDACIÓN MAYOR VALOR",IF(I21=G21,"IGUAL VALOR VERIFICACIÓN",)))</f>
        <v>ACEPTAR RECOMENDACIÓN</v>
      </c>
      <c r="N21" s="9" t="s">
        <v>42</v>
      </c>
      <c r="O21" s="26" t="str">
        <f t="shared" si="1"/>
        <v>NO APLICA</v>
      </c>
      <c r="P21" s="28" t="str">
        <f t="shared" si="2"/>
        <v>NO APLICA</v>
      </c>
      <c r="Q21" s="12" t="str">
        <f t="shared" si="3"/>
        <v>NO APLICA</v>
      </c>
      <c r="R21" s="30" t="str">
        <f t="shared" si="4"/>
        <v>NO APLICA</v>
      </c>
    </row>
    <row r="22" spans="1:18" ht="23.25" customHeight="1" x14ac:dyDescent="0.25">
      <c r="A22" s="4">
        <v>26</v>
      </c>
      <c r="B22" s="4">
        <v>26</v>
      </c>
      <c r="C22" s="4" t="s">
        <v>64</v>
      </c>
      <c r="D22" s="5" t="s">
        <v>65</v>
      </c>
      <c r="E22" s="5" t="s">
        <v>66</v>
      </c>
      <c r="F22" s="14">
        <v>350</v>
      </c>
      <c r="G22" s="6">
        <f t="shared" si="0"/>
        <v>10359</v>
      </c>
      <c r="H22" s="7">
        <v>3625650</v>
      </c>
      <c r="I22" s="25" t="s">
        <v>41</v>
      </c>
      <c r="J22" s="9" t="s">
        <v>41</v>
      </c>
      <c r="K22" s="10" t="s">
        <v>41</v>
      </c>
      <c r="L22" s="8" t="s">
        <v>41</v>
      </c>
      <c r="M22" s="9" t="str">
        <f>+IF(I22&gt;G22,"ACEPTAR RECOMENDACIÓN",IF(I22&lt;G22,"NO ACEPTAR RECOMENDACIÓN MAYOR VALOR",IF(I22=G22,"IGUAL VALOR VERIFICACIÓN",)))</f>
        <v>ACEPTAR RECOMENDACIÓN</v>
      </c>
      <c r="N22" s="9" t="s">
        <v>42</v>
      </c>
      <c r="O22" s="26" t="str">
        <f t="shared" si="1"/>
        <v>NO APLICA</v>
      </c>
      <c r="P22" s="28" t="str">
        <f t="shared" si="2"/>
        <v>NO APLICA</v>
      </c>
      <c r="Q22" s="12" t="str">
        <f t="shared" si="3"/>
        <v>NO APLICA</v>
      </c>
      <c r="R22" s="30" t="str">
        <f t="shared" si="4"/>
        <v>NO APLICA</v>
      </c>
    </row>
    <row r="23" spans="1:18" ht="51" x14ac:dyDescent="0.25">
      <c r="A23" s="4">
        <v>27</v>
      </c>
      <c r="B23" s="4">
        <v>27</v>
      </c>
      <c r="C23" s="4" t="s">
        <v>57</v>
      </c>
      <c r="D23" s="13" t="s">
        <v>67</v>
      </c>
      <c r="E23" s="16" t="s">
        <v>685</v>
      </c>
      <c r="F23" s="14">
        <v>1</v>
      </c>
      <c r="G23" s="6">
        <f t="shared" si="0"/>
        <v>29399</v>
      </c>
      <c r="H23" s="7">
        <v>29399</v>
      </c>
      <c r="I23" s="25" t="s">
        <v>57</v>
      </c>
      <c r="J23" s="9" t="s">
        <v>57</v>
      </c>
      <c r="K23" s="10" t="s">
        <v>57</v>
      </c>
      <c r="L23" s="8" t="s">
        <v>57</v>
      </c>
      <c r="M23" s="9" t="s">
        <v>703</v>
      </c>
      <c r="N23" s="11" t="s">
        <v>24</v>
      </c>
      <c r="O23" s="26" t="str">
        <f t="shared" si="1"/>
        <v>NO APLICA</v>
      </c>
      <c r="P23" s="28" t="str">
        <f t="shared" si="2"/>
        <v>NO APLICA</v>
      </c>
      <c r="Q23" s="12" t="str">
        <f t="shared" si="3"/>
        <v>NO APLICA</v>
      </c>
      <c r="R23" s="30" t="str">
        <f t="shared" si="4"/>
        <v>NO APLICA</v>
      </c>
    </row>
    <row r="24" spans="1:18" ht="51" x14ac:dyDescent="0.25">
      <c r="A24" s="4">
        <v>28</v>
      </c>
      <c r="B24" s="4">
        <v>28</v>
      </c>
      <c r="C24" s="4" t="s">
        <v>57</v>
      </c>
      <c r="D24" s="13" t="s">
        <v>68</v>
      </c>
      <c r="E24" s="5" t="s">
        <v>59</v>
      </c>
      <c r="F24" s="14">
        <v>1</v>
      </c>
      <c r="G24" s="6">
        <f t="shared" si="0"/>
        <v>18800</v>
      </c>
      <c r="H24" s="7">
        <v>18800</v>
      </c>
      <c r="I24" s="25" t="s">
        <v>57</v>
      </c>
      <c r="J24" s="9" t="s">
        <v>57</v>
      </c>
      <c r="K24" s="10" t="s">
        <v>57</v>
      </c>
      <c r="L24" s="8" t="s">
        <v>57</v>
      </c>
      <c r="M24" s="9" t="s">
        <v>703</v>
      </c>
      <c r="N24" s="11" t="s">
        <v>24</v>
      </c>
      <c r="O24" s="26" t="str">
        <f t="shared" si="1"/>
        <v>NO APLICA</v>
      </c>
      <c r="P24" s="28" t="str">
        <f t="shared" si="2"/>
        <v>NO APLICA</v>
      </c>
      <c r="Q24" s="12" t="str">
        <f t="shared" si="3"/>
        <v>NO APLICA</v>
      </c>
      <c r="R24" s="30" t="str">
        <f t="shared" si="4"/>
        <v>NO APLICA</v>
      </c>
    </row>
    <row r="25" spans="1:18" ht="38.25" x14ac:dyDescent="0.25">
      <c r="A25" s="4">
        <v>30</v>
      </c>
      <c r="B25" s="4">
        <v>30</v>
      </c>
      <c r="C25" s="4" t="s">
        <v>69</v>
      </c>
      <c r="D25" s="13" t="s">
        <v>70</v>
      </c>
      <c r="E25" s="5" t="s">
        <v>27</v>
      </c>
      <c r="F25" s="14">
        <v>129</v>
      </c>
      <c r="G25" s="6">
        <f t="shared" si="0"/>
        <v>12258</v>
      </c>
      <c r="H25" s="7">
        <v>1581282</v>
      </c>
      <c r="I25" s="25">
        <v>12432</v>
      </c>
      <c r="J25" s="9" t="s">
        <v>53</v>
      </c>
      <c r="K25" s="10">
        <v>44835</v>
      </c>
      <c r="L25" s="8" t="s">
        <v>71</v>
      </c>
      <c r="M25" s="9" t="str">
        <f t="shared" ref="M25:M37" si="6">+IF(I25&gt;G25,"ACEPTAR RECOMENDACIÓN",IF(I25&lt;G25,"NO ACEPTAR RECOMENDACIÓN MAYOR VALOR",IF(I25=G25,"IGUAL VALOR VERIFICACIÓN",)))</f>
        <v>ACEPTAR RECOMENDACIÓN</v>
      </c>
      <c r="N25" s="11" t="s">
        <v>42</v>
      </c>
      <c r="O25" s="26">
        <f t="shared" si="1"/>
        <v>174</v>
      </c>
      <c r="P25" s="28">
        <f t="shared" si="2"/>
        <v>1.3996138996138996E-2</v>
      </c>
      <c r="Q25" s="53">
        <f t="shared" si="3"/>
        <v>22446</v>
      </c>
      <c r="R25" s="30">
        <f t="shared" si="4"/>
        <v>1.3996138996138996E-2</v>
      </c>
    </row>
    <row r="26" spans="1:18" ht="38.25" x14ac:dyDescent="0.25">
      <c r="A26" s="4">
        <v>31</v>
      </c>
      <c r="B26" s="4">
        <v>31</v>
      </c>
      <c r="C26" s="4" t="s">
        <v>72</v>
      </c>
      <c r="D26" s="13" t="s">
        <v>73</v>
      </c>
      <c r="E26" s="5" t="s">
        <v>16</v>
      </c>
      <c r="F26" s="14">
        <v>30</v>
      </c>
      <c r="G26" s="6">
        <f t="shared" si="0"/>
        <v>12128</v>
      </c>
      <c r="H26" s="7">
        <v>363840</v>
      </c>
      <c r="I26" s="25" t="s">
        <v>41</v>
      </c>
      <c r="J26" s="9" t="s">
        <v>41</v>
      </c>
      <c r="K26" s="10" t="s">
        <v>41</v>
      </c>
      <c r="L26" s="8" t="s">
        <v>41</v>
      </c>
      <c r="M26" s="9" t="str">
        <f t="shared" si="6"/>
        <v>ACEPTAR RECOMENDACIÓN</v>
      </c>
      <c r="N26" s="9" t="s">
        <v>42</v>
      </c>
      <c r="O26" s="26" t="str">
        <f t="shared" si="1"/>
        <v>NO APLICA</v>
      </c>
      <c r="P26" s="28" t="str">
        <f t="shared" si="2"/>
        <v>NO APLICA</v>
      </c>
      <c r="Q26" s="12" t="str">
        <f t="shared" si="3"/>
        <v>NO APLICA</v>
      </c>
      <c r="R26" s="30" t="str">
        <f t="shared" si="4"/>
        <v>NO APLICA</v>
      </c>
    </row>
    <row r="27" spans="1:18" ht="25.5" x14ac:dyDescent="0.25">
      <c r="A27" s="4">
        <v>32</v>
      </c>
      <c r="B27" s="4">
        <v>32</v>
      </c>
      <c r="C27" s="4" t="s">
        <v>74</v>
      </c>
      <c r="D27" s="13" t="s">
        <v>75</v>
      </c>
      <c r="E27" s="5" t="s">
        <v>27</v>
      </c>
      <c r="F27" s="6">
        <v>5000</v>
      </c>
      <c r="G27" s="6">
        <f t="shared" si="0"/>
        <v>32</v>
      </c>
      <c r="H27" s="7">
        <v>160000</v>
      </c>
      <c r="I27" s="25">
        <v>41.3</v>
      </c>
      <c r="J27" s="9" t="s">
        <v>17</v>
      </c>
      <c r="K27" s="10">
        <v>44672</v>
      </c>
      <c r="L27" s="8" t="s">
        <v>76</v>
      </c>
      <c r="M27" s="9" t="str">
        <f t="shared" si="6"/>
        <v>ACEPTAR RECOMENDACIÓN</v>
      </c>
      <c r="N27" s="11" t="s">
        <v>42</v>
      </c>
      <c r="O27" s="26">
        <f t="shared" si="1"/>
        <v>9.2999999999999972</v>
      </c>
      <c r="P27" s="28">
        <f t="shared" si="2"/>
        <v>0.22518159806295393</v>
      </c>
      <c r="Q27" s="53">
        <f t="shared" si="3"/>
        <v>46499.999999999985</v>
      </c>
      <c r="R27" s="30">
        <f t="shared" si="4"/>
        <v>0.22518159806295393</v>
      </c>
    </row>
    <row r="28" spans="1:18" ht="45" hidden="1" x14ac:dyDescent="0.25">
      <c r="A28" s="4">
        <v>33</v>
      </c>
      <c r="B28" s="4">
        <v>33</v>
      </c>
      <c r="C28" s="4" t="s">
        <v>77</v>
      </c>
      <c r="D28" s="13" t="s">
        <v>78</v>
      </c>
      <c r="E28" s="5" t="s">
        <v>27</v>
      </c>
      <c r="F28" s="14">
        <v>136</v>
      </c>
      <c r="G28" s="6">
        <f t="shared" si="0"/>
        <v>3389</v>
      </c>
      <c r="H28" s="7">
        <v>460904</v>
      </c>
      <c r="I28" s="25">
        <v>2090</v>
      </c>
      <c r="J28" s="9" t="s">
        <v>53</v>
      </c>
      <c r="K28" s="10">
        <v>44835</v>
      </c>
      <c r="L28" s="8" t="s">
        <v>71</v>
      </c>
      <c r="M28" s="65" t="str">
        <f t="shared" si="6"/>
        <v>NO ACEPTAR RECOMENDACIÓN MAYOR VALOR</v>
      </c>
      <c r="N28" s="11" t="s">
        <v>695</v>
      </c>
      <c r="O28" s="26">
        <f t="shared" si="1"/>
        <v>-1299</v>
      </c>
      <c r="P28" s="28">
        <f t="shared" si="2"/>
        <v>-0.62153110047846893</v>
      </c>
      <c r="Q28" s="12">
        <f t="shared" si="3"/>
        <v>-176664</v>
      </c>
      <c r="R28" s="30">
        <f t="shared" si="4"/>
        <v>-0.62153110047846893</v>
      </c>
    </row>
    <row r="29" spans="1:18" ht="45" hidden="1" x14ac:dyDescent="0.25">
      <c r="A29" s="4">
        <v>34</v>
      </c>
      <c r="B29" s="4">
        <v>34</v>
      </c>
      <c r="C29" s="4" t="s">
        <v>79</v>
      </c>
      <c r="D29" s="16" t="s">
        <v>80</v>
      </c>
      <c r="E29" s="5" t="s">
        <v>81</v>
      </c>
      <c r="F29" s="14">
        <v>41</v>
      </c>
      <c r="G29" s="6">
        <f t="shared" si="0"/>
        <v>27899</v>
      </c>
      <c r="H29" s="7">
        <v>1143859</v>
      </c>
      <c r="I29" s="25">
        <v>24122</v>
      </c>
      <c r="J29" s="9" t="s">
        <v>82</v>
      </c>
      <c r="K29" s="10">
        <v>44837</v>
      </c>
      <c r="L29" s="8" t="s">
        <v>83</v>
      </c>
      <c r="M29" s="65" t="str">
        <f t="shared" si="6"/>
        <v>NO ACEPTAR RECOMENDACIÓN MAYOR VALOR</v>
      </c>
      <c r="N29" s="11" t="s">
        <v>695</v>
      </c>
      <c r="O29" s="26">
        <f t="shared" si="1"/>
        <v>-3777</v>
      </c>
      <c r="P29" s="28">
        <f t="shared" si="2"/>
        <v>-0.15657905646297984</v>
      </c>
      <c r="Q29" s="12">
        <f t="shared" si="3"/>
        <v>-154857</v>
      </c>
      <c r="R29" s="30">
        <f t="shared" si="4"/>
        <v>-0.15657905646297984</v>
      </c>
    </row>
    <row r="30" spans="1:18" ht="38.25" x14ac:dyDescent="0.25">
      <c r="A30" s="4">
        <v>36</v>
      </c>
      <c r="B30" s="4">
        <v>36</v>
      </c>
      <c r="C30" s="4" t="s">
        <v>84</v>
      </c>
      <c r="D30" s="13" t="s">
        <v>85</v>
      </c>
      <c r="E30" s="5" t="s">
        <v>86</v>
      </c>
      <c r="F30" s="14">
        <v>12</v>
      </c>
      <c r="G30" s="6">
        <f t="shared" si="0"/>
        <v>358940</v>
      </c>
      <c r="H30" s="7">
        <v>4307280</v>
      </c>
      <c r="I30" s="25" t="s">
        <v>41</v>
      </c>
      <c r="J30" s="9" t="s">
        <v>41</v>
      </c>
      <c r="K30" s="10" t="s">
        <v>41</v>
      </c>
      <c r="L30" s="8" t="s">
        <v>41</v>
      </c>
      <c r="M30" s="9" t="str">
        <f t="shared" si="6"/>
        <v>ACEPTAR RECOMENDACIÓN</v>
      </c>
      <c r="N30" s="9" t="s">
        <v>42</v>
      </c>
      <c r="O30" s="26" t="str">
        <f t="shared" si="1"/>
        <v>NO APLICA</v>
      </c>
      <c r="P30" s="28" t="str">
        <f t="shared" si="2"/>
        <v>NO APLICA</v>
      </c>
      <c r="Q30" s="12" t="str">
        <f t="shared" si="3"/>
        <v>NO APLICA</v>
      </c>
      <c r="R30" s="30" t="str">
        <f t="shared" si="4"/>
        <v>NO APLICA</v>
      </c>
    </row>
    <row r="31" spans="1:18" ht="38.25" x14ac:dyDescent="0.25">
      <c r="A31" s="4">
        <v>37</v>
      </c>
      <c r="B31" s="4">
        <v>37</v>
      </c>
      <c r="C31" s="4" t="s">
        <v>87</v>
      </c>
      <c r="D31" s="13" t="s">
        <v>88</v>
      </c>
      <c r="E31" s="5" t="s">
        <v>86</v>
      </c>
      <c r="F31" s="14">
        <v>10</v>
      </c>
      <c r="G31" s="6">
        <f t="shared" si="0"/>
        <v>358940</v>
      </c>
      <c r="H31" s="7">
        <v>3589400</v>
      </c>
      <c r="I31" s="25" t="s">
        <v>41</v>
      </c>
      <c r="J31" s="9" t="s">
        <v>41</v>
      </c>
      <c r="K31" s="10" t="s">
        <v>41</v>
      </c>
      <c r="L31" s="8" t="s">
        <v>41</v>
      </c>
      <c r="M31" s="9" t="str">
        <f t="shared" si="6"/>
        <v>ACEPTAR RECOMENDACIÓN</v>
      </c>
      <c r="N31" s="9" t="s">
        <v>42</v>
      </c>
      <c r="O31" s="26" t="str">
        <f t="shared" si="1"/>
        <v>NO APLICA</v>
      </c>
      <c r="P31" s="28" t="str">
        <f t="shared" si="2"/>
        <v>NO APLICA</v>
      </c>
      <c r="Q31" s="12" t="str">
        <f t="shared" si="3"/>
        <v>NO APLICA</v>
      </c>
      <c r="R31" s="30" t="str">
        <f t="shared" si="4"/>
        <v>NO APLICA</v>
      </c>
    </row>
    <row r="32" spans="1:18" ht="38.25" x14ac:dyDescent="0.25">
      <c r="A32" s="4">
        <v>38</v>
      </c>
      <c r="B32" s="4">
        <v>38</v>
      </c>
      <c r="C32" s="4" t="s">
        <v>89</v>
      </c>
      <c r="D32" s="5" t="s">
        <v>90</v>
      </c>
      <c r="E32" s="13" t="s">
        <v>38</v>
      </c>
      <c r="F32" s="6">
        <v>1800</v>
      </c>
      <c r="G32" s="6">
        <f t="shared" si="0"/>
        <v>48.79</v>
      </c>
      <c r="H32" s="7">
        <v>87822</v>
      </c>
      <c r="I32" s="25" t="s">
        <v>41</v>
      </c>
      <c r="J32" s="9" t="s">
        <v>41</v>
      </c>
      <c r="K32" s="10" t="s">
        <v>41</v>
      </c>
      <c r="L32" s="8" t="s">
        <v>41</v>
      </c>
      <c r="M32" s="9" t="str">
        <f t="shared" si="6"/>
        <v>ACEPTAR RECOMENDACIÓN</v>
      </c>
      <c r="N32" s="9" t="s">
        <v>42</v>
      </c>
      <c r="O32" s="26" t="str">
        <f t="shared" si="1"/>
        <v>NO APLICA</v>
      </c>
      <c r="P32" s="28" t="str">
        <f t="shared" si="2"/>
        <v>NO APLICA</v>
      </c>
      <c r="Q32" s="12" t="str">
        <f t="shared" si="3"/>
        <v>NO APLICA</v>
      </c>
      <c r="R32" s="30" t="str">
        <f t="shared" si="4"/>
        <v>NO APLICA</v>
      </c>
    </row>
    <row r="33" spans="1:18" x14ac:dyDescent="0.25">
      <c r="A33" s="4">
        <v>39</v>
      </c>
      <c r="B33" s="4">
        <v>39</v>
      </c>
      <c r="C33" s="4" t="s">
        <v>91</v>
      </c>
      <c r="D33" s="5" t="s">
        <v>92</v>
      </c>
      <c r="E33" s="5" t="s">
        <v>16</v>
      </c>
      <c r="F33" s="14">
        <v>42</v>
      </c>
      <c r="G33" s="6">
        <f t="shared" si="0"/>
        <v>7075</v>
      </c>
      <c r="H33" s="7">
        <v>297150</v>
      </c>
      <c r="I33" s="25" t="s">
        <v>41</v>
      </c>
      <c r="J33" s="9" t="s">
        <v>41</v>
      </c>
      <c r="K33" s="10" t="s">
        <v>41</v>
      </c>
      <c r="L33" s="8" t="s">
        <v>41</v>
      </c>
      <c r="M33" s="9" t="str">
        <f t="shared" si="6"/>
        <v>ACEPTAR RECOMENDACIÓN</v>
      </c>
      <c r="N33" s="9" t="s">
        <v>42</v>
      </c>
      <c r="O33" s="26" t="str">
        <f t="shared" si="1"/>
        <v>NO APLICA</v>
      </c>
      <c r="P33" s="28" t="str">
        <f t="shared" si="2"/>
        <v>NO APLICA</v>
      </c>
      <c r="Q33" s="12" t="str">
        <f t="shared" si="3"/>
        <v>NO APLICA</v>
      </c>
      <c r="R33" s="30" t="str">
        <f t="shared" si="4"/>
        <v>NO APLICA</v>
      </c>
    </row>
    <row r="34" spans="1:18" ht="45" hidden="1" x14ac:dyDescent="0.25">
      <c r="A34" s="4">
        <v>40</v>
      </c>
      <c r="B34" s="4">
        <v>40</v>
      </c>
      <c r="C34" s="4" t="s">
        <v>93</v>
      </c>
      <c r="D34" s="13" t="s">
        <v>94</v>
      </c>
      <c r="E34" s="5" t="s">
        <v>16</v>
      </c>
      <c r="F34" s="14">
        <v>3</v>
      </c>
      <c r="G34" s="6">
        <f t="shared" si="0"/>
        <v>20985</v>
      </c>
      <c r="H34" s="7">
        <v>62955</v>
      </c>
      <c r="I34" s="25">
        <v>16506</v>
      </c>
      <c r="J34" s="9" t="s">
        <v>95</v>
      </c>
      <c r="K34" s="10">
        <v>44546</v>
      </c>
      <c r="L34" s="8" t="s">
        <v>96</v>
      </c>
      <c r="M34" s="65" t="str">
        <f t="shared" si="6"/>
        <v>NO ACEPTAR RECOMENDACIÓN MAYOR VALOR</v>
      </c>
      <c r="N34" s="11" t="s">
        <v>695</v>
      </c>
      <c r="O34" s="26">
        <f t="shared" si="1"/>
        <v>-4479</v>
      </c>
      <c r="P34" s="28">
        <f t="shared" si="2"/>
        <v>-0.27135587059251182</v>
      </c>
      <c r="Q34" s="12">
        <f t="shared" si="3"/>
        <v>-13437</v>
      </c>
      <c r="R34" s="30">
        <f t="shared" si="4"/>
        <v>-0.27135587059251182</v>
      </c>
    </row>
    <row r="35" spans="1:18" ht="45" hidden="1" x14ac:dyDescent="0.25">
      <c r="A35" s="4">
        <v>41</v>
      </c>
      <c r="B35" s="4">
        <v>41</v>
      </c>
      <c r="C35" s="4" t="s">
        <v>97</v>
      </c>
      <c r="D35" s="16" t="s">
        <v>98</v>
      </c>
      <c r="E35" s="5" t="s">
        <v>27</v>
      </c>
      <c r="F35" s="14">
        <v>1</v>
      </c>
      <c r="G35" s="6">
        <f t="shared" si="0"/>
        <v>50297</v>
      </c>
      <c r="H35" s="7">
        <v>50297</v>
      </c>
      <c r="I35" s="25">
        <v>31046</v>
      </c>
      <c r="J35" s="9" t="s">
        <v>53</v>
      </c>
      <c r="K35" s="10">
        <v>44832</v>
      </c>
      <c r="L35" s="8" t="s">
        <v>54</v>
      </c>
      <c r="M35" s="65" t="str">
        <f t="shared" si="6"/>
        <v>NO ACEPTAR RECOMENDACIÓN MAYOR VALOR</v>
      </c>
      <c r="N35" s="11" t="s">
        <v>695</v>
      </c>
      <c r="O35" s="26">
        <f t="shared" si="1"/>
        <v>-19251</v>
      </c>
      <c r="P35" s="28">
        <f t="shared" si="2"/>
        <v>-0.6200798814662114</v>
      </c>
      <c r="Q35" s="12">
        <f t="shared" si="3"/>
        <v>-19251</v>
      </c>
      <c r="R35" s="30">
        <f t="shared" si="4"/>
        <v>-0.6200798814662114</v>
      </c>
    </row>
    <row r="36" spans="1:18" ht="45" hidden="1" x14ac:dyDescent="0.25">
      <c r="A36" s="4">
        <v>42</v>
      </c>
      <c r="B36" s="4">
        <v>42</v>
      </c>
      <c r="C36" s="4" t="s">
        <v>99</v>
      </c>
      <c r="D36" s="13" t="s">
        <v>100</v>
      </c>
      <c r="E36" s="13" t="s">
        <v>101</v>
      </c>
      <c r="F36" s="6">
        <v>1000</v>
      </c>
      <c r="G36" s="6">
        <f t="shared" si="0"/>
        <v>2649</v>
      </c>
      <c r="H36" s="7">
        <v>2649000</v>
      </c>
      <c r="I36" s="25">
        <v>487.9</v>
      </c>
      <c r="J36" s="9" t="s">
        <v>102</v>
      </c>
      <c r="K36" s="10">
        <v>44845</v>
      </c>
      <c r="L36" s="8" t="s">
        <v>103</v>
      </c>
      <c r="M36" s="65" t="str">
        <f t="shared" si="6"/>
        <v>NO ACEPTAR RECOMENDACIÓN MAYOR VALOR</v>
      </c>
      <c r="N36" s="11" t="s">
        <v>695</v>
      </c>
      <c r="O36" s="26">
        <f t="shared" si="1"/>
        <v>-2161.1</v>
      </c>
      <c r="P36" s="28">
        <f t="shared" si="2"/>
        <v>-4.4293912687026031</v>
      </c>
      <c r="Q36" s="12">
        <f t="shared" si="3"/>
        <v>-2161100</v>
      </c>
      <c r="R36" s="30">
        <f t="shared" si="4"/>
        <v>-4.4293912687026031</v>
      </c>
    </row>
    <row r="37" spans="1:18" ht="38.25" x14ac:dyDescent="0.25">
      <c r="A37" s="4">
        <v>43</v>
      </c>
      <c r="B37" s="4">
        <v>43</v>
      </c>
      <c r="C37" s="4" t="s">
        <v>104</v>
      </c>
      <c r="D37" s="13" t="s">
        <v>105</v>
      </c>
      <c r="E37" s="5" t="s">
        <v>16</v>
      </c>
      <c r="F37" s="14">
        <v>20</v>
      </c>
      <c r="G37" s="6">
        <f t="shared" si="0"/>
        <v>13875</v>
      </c>
      <c r="H37" s="7">
        <v>277500</v>
      </c>
      <c r="I37" s="25" t="s">
        <v>41</v>
      </c>
      <c r="J37" s="9" t="s">
        <v>41</v>
      </c>
      <c r="K37" s="10" t="s">
        <v>41</v>
      </c>
      <c r="L37" s="8" t="s">
        <v>41</v>
      </c>
      <c r="M37" s="9" t="str">
        <f t="shared" si="6"/>
        <v>ACEPTAR RECOMENDACIÓN</v>
      </c>
      <c r="N37" s="9" t="s">
        <v>42</v>
      </c>
      <c r="O37" s="26" t="str">
        <f t="shared" si="1"/>
        <v>NO APLICA</v>
      </c>
      <c r="P37" s="28" t="str">
        <f t="shared" si="2"/>
        <v>NO APLICA</v>
      </c>
      <c r="Q37" s="12" t="str">
        <f t="shared" si="3"/>
        <v>NO APLICA</v>
      </c>
      <c r="R37" s="30" t="str">
        <f t="shared" si="4"/>
        <v>NO APLICA</v>
      </c>
    </row>
    <row r="38" spans="1:18" ht="45" x14ac:dyDescent="0.25">
      <c r="A38" s="4">
        <v>44</v>
      </c>
      <c r="B38" s="4">
        <v>44</v>
      </c>
      <c r="C38" s="4" t="s">
        <v>106</v>
      </c>
      <c r="D38" s="13" t="s">
        <v>107</v>
      </c>
      <c r="E38" s="5" t="s">
        <v>16</v>
      </c>
      <c r="F38" s="14">
        <v>1</v>
      </c>
      <c r="G38" s="6">
        <f t="shared" si="0"/>
        <v>7640</v>
      </c>
      <c r="H38" s="7">
        <v>7640</v>
      </c>
      <c r="I38" s="25" t="s">
        <v>57</v>
      </c>
      <c r="J38" s="9" t="s">
        <v>57</v>
      </c>
      <c r="K38" s="10" t="s">
        <v>57</v>
      </c>
      <c r="L38" s="8" t="s">
        <v>57</v>
      </c>
      <c r="M38" s="9" t="s">
        <v>703</v>
      </c>
      <c r="N38" s="9" t="s">
        <v>42</v>
      </c>
      <c r="O38" s="26" t="str">
        <f t="shared" si="1"/>
        <v>NO APLICA</v>
      </c>
      <c r="P38" s="28" t="str">
        <f t="shared" si="2"/>
        <v>NO APLICA</v>
      </c>
      <c r="Q38" s="12" t="str">
        <f t="shared" si="3"/>
        <v>NO APLICA</v>
      </c>
      <c r="R38" s="30" t="str">
        <f t="shared" si="4"/>
        <v>NO APLICA</v>
      </c>
    </row>
    <row r="39" spans="1:18" ht="25.5" x14ac:dyDescent="0.25">
      <c r="A39" s="4">
        <v>45</v>
      </c>
      <c r="B39" s="4">
        <v>45</v>
      </c>
      <c r="C39" s="4" t="s">
        <v>108</v>
      </c>
      <c r="D39" s="13" t="s">
        <v>109</v>
      </c>
      <c r="E39" s="5" t="s">
        <v>16</v>
      </c>
      <c r="F39" s="14">
        <v>10</v>
      </c>
      <c r="G39" s="6">
        <f t="shared" si="0"/>
        <v>6690</v>
      </c>
      <c r="H39" s="7">
        <v>66900</v>
      </c>
      <c r="I39" s="25" t="s">
        <v>41</v>
      </c>
      <c r="J39" s="9" t="s">
        <v>41</v>
      </c>
      <c r="K39" s="10" t="s">
        <v>41</v>
      </c>
      <c r="L39" s="8" t="s">
        <v>41</v>
      </c>
      <c r="M39" s="9" t="str">
        <f t="shared" ref="M39:M52" si="7">+IF(I39&gt;G39,"ACEPTAR RECOMENDACIÓN",IF(I39&lt;G39,"NO ACEPTAR RECOMENDACIÓN MAYOR VALOR",IF(I39=G39,"IGUAL VALOR VERIFICACIÓN",)))</f>
        <v>ACEPTAR RECOMENDACIÓN</v>
      </c>
      <c r="N39" s="9" t="s">
        <v>42</v>
      </c>
      <c r="O39" s="26" t="str">
        <f t="shared" si="1"/>
        <v>NO APLICA</v>
      </c>
      <c r="P39" s="28" t="str">
        <f t="shared" si="2"/>
        <v>NO APLICA</v>
      </c>
      <c r="Q39" s="12" t="str">
        <f t="shared" si="3"/>
        <v>NO APLICA</v>
      </c>
      <c r="R39" s="30" t="str">
        <f t="shared" si="4"/>
        <v>NO APLICA</v>
      </c>
    </row>
    <row r="40" spans="1:18" ht="45" hidden="1" x14ac:dyDescent="0.25">
      <c r="A40" s="4">
        <v>46</v>
      </c>
      <c r="B40" s="4">
        <v>46</v>
      </c>
      <c r="C40" s="4" t="s">
        <v>110</v>
      </c>
      <c r="D40" s="5" t="s">
        <v>111</v>
      </c>
      <c r="E40" s="5" t="s">
        <v>16</v>
      </c>
      <c r="F40" s="14">
        <v>50</v>
      </c>
      <c r="G40" s="6">
        <f t="shared" si="0"/>
        <v>7640</v>
      </c>
      <c r="H40" s="7">
        <v>382000</v>
      </c>
      <c r="I40" s="25">
        <v>7594</v>
      </c>
      <c r="J40" s="9" t="s">
        <v>95</v>
      </c>
      <c r="K40" s="10">
        <v>44546</v>
      </c>
      <c r="L40" s="8" t="s">
        <v>96</v>
      </c>
      <c r="M40" s="65" t="str">
        <f t="shared" si="7"/>
        <v>NO ACEPTAR RECOMENDACIÓN MAYOR VALOR</v>
      </c>
      <c r="N40" s="11" t="s">
        <v>695</v>
      </c>
      <c r="O40" s="26">
        <f t="shared" si="1"/>
        <v>-46</v>
      </c>
      <c r="P40" s="28">
        <f t="shared" si="2"/>
        <v>-6.0574137476955489E-3</v>
      </c>
      <c r="Q40" s="12">
        <f t="shared" si="3"/>
        <v>-2300</v>
      </c>
      <c r="R40" s="30">
        <f t="shared" si="4"/>
        <v>-6.0574137476955489E-3</v>
      </c>
    </row>
    <row r="41" spans="1:18" x14ac:dyDescent="0.25">
      <c r="A41" s="4">
        <v>47</v>
      </c>
      <c r="B41" s="4">
        <v>47</v>
      </c>
      <c r="C41" s="4" t="s">
        <v>112</v>
      </c>
      <c r="D41" s="5" t="s">
        <v>113</v>
      </c>
      <c r="E41" s="5" t="s">
        <v>16</v>
      </c>
      <c r="F41" s="14">
        <v>32</v>
      </c>
      <c r="G41" s="6">
        <f t="shared" si="0"/>
        <v>7640</v>
      </c>
      <c r="H41" s="7">
        <v>244480</v>
      </c>
      <c r="I41" s="25">
        <v>7740</v>
      </c>
      <c r="J41" s="9" t="s">
        <v>114</v>
      </c>
      <c r="K41" s="10">
        <v>44834</v>
      </c>
      <c r="L41" s="8" t="s">
        <v>115</v>
      </c>
      <c r="M41" s="9" t="str">
        <f t="shared" si="7"/>
        <v>ACEPTAR RECOMENDACIÓN</v>
      </c>
      <c r="N41" s="11" t="s">
        <v>42</v>
      </c>
      <c r="O41" s="26">
        <f t="shared" si="1"/>
        <v>100</v>
      </c>
      <c r="P41" s="28">
        <f t="shared" si="2"/>
        <v>1.2919896640826873E-2</v>
      </c>
      <c r="Q41" s="53">
        <f t="shared" si="3"/>
        <v>3200</v>
      </c>
      <c r="R41" s="30">
        <f t="shared" si="4"/>
        <v>1.2919896640826873E-2</v>
      </c>
    </row>
    <row r="42" spans="1:18" ht="25.5" x14ac:dyDescent="0.25">
      <c r="A42" s="4">
        <v>48</v>
      </c>
      <c r="B42" s="4">
        <v>48</v>
      </c>
      <c r="C42" s="4" t="s">
        <v>116</v>
      </c>
      <c r="D42" s="13" t="s">
        <v>117</v>
      </c>
      <c r="E42" s="5" t="s">
        <v>16</v>
      </c>
      <c r="F42" s="14">
        <v>29</v>
      </c>
      <c r="G42" s="6">
        <f t="shared" si="0"/>
        <v>4689</v>
      </c>
      <c r="H42" s="7">
        <v>135981</v>
      </c>
      <c r="I42" s="25">
        <v>4748.1000000000004</v>
      </c>
      <c r="J42" s="9" t="s">
        <v>114</v>
      </c>
      <c r="K42" s="10">
        <v>44834</v>
      </c>
      <c r="L42" s="8" t="s">
        <v>115</v>
      </c>
      <c r="M42" s="9" t="str">
        <f t="shared" si="7"/>
        <v>ACEPTAR RECOMENDACIÓN</v>
      </c>
      <c r="N42" s="11" t="s">
        <v>42</v>
      </c>
      <c r="O42" s="26">
        <f t="shared" si="1"/>
        <v>59.100000000000364</v>
      </c>
      <c r="P42" s="28">
        <f t="shared" si="2"/>
        <v>1.2447084096796689E-2</v>
      </c>
      <c r="Q42" s="53">
        <f t="shared" si="3"/>
        <v>1713.9000000000106</v>
      </c>
      <c r="R42" s="30">
        <f t="shared" si="4"/>
        <v>1.2447084096796688E-2</v>
      </c>
    </row>
    <row r="43" spans="1:18" x14ac:dyDescent="0.25">
      <c r="A43" s="4">
        <v>49</v>
      </c>
      <c r="B43" s="4">
        <v>49</v>
      </c>
      <c r="C43" s="4" t="s">
        <v>108</v>
      </c>
      <c r="D43" s="5" t="s">
        <v>118</v>
      </c>
      <c r="E43" s="5" t="s">
        <v>16</v>
      </c>
      <c r="F43" s="14">
        <v>9</v>
      </c>
      <c r="G43" s="6">
        <f t="shared" si="0"/>
        <v>6690</v>
      </c>
      <c r="H43" s="7">
        <v>60210</v>
      </c>
      <c r="I43" s="25" t="s">
        <v>41</v>
      </c>
      <c r="J43" s="9" t="s">
        <v>41</v>
      </c>
      <c r="K43" s="10" t="s">
        <v>41</v>
      </c>
      <c r="L43" s="8" t="s">
        <v>41</v>
      </c>
      <c r="M43" s="9" t="str">
        <f t="shared" si="7"/>
        <v>ACEPTAR RECOMENDACIÓN</v>
      </c>
      <c r="N43" s="9" t="s">
        <v>42</v>
      </c>
      <c r="O43" s="26" t="str">
        <f t="shared" si="1"/>
        <v>NO APLICA</v>
      </c>
      <c r="P43" s="28" t="str">
        <f t="shared" si="2"/>
        <v>NO APLICA</v>
      </c>
      <c r="Q43" s="12" t="str">
        <f t="shared" si="3"/>
        <v>NO APLICA</v>
      </c>
      <c r="R43" s="30" t="str">
        <f t="shared" si="4"/>
        <v>NO APLICA</v>
      </c>
    </row>
    <row r="44" spans="1:18" ht="25.5" x14ac:dyDescent="0.25">
      <c r="A44" s="4">
        <v>50</v>
      </c>
      <c r="B44" s="4">
        <v>50</v>
      </c>
      <c r="C44" s="4" t="s">
        <v>119</v>
      </c>
      <c r="D44" s="13" t="s">
        <v>120</v>
      </c>
      <c r="E44" s="5" t="s">
        <v>27</v>
      </c>
      <c r="F44" s="14">
        <v>39</v>
      </c>
      <c r="G44" s="6">
        <f t="shared" si="0"/>
        <v>28075</v>
      </c>
      <c r="H44" s="7">
        <v>1094925</v>
      </c>
      <c r="I44" s="25">
        <v>53978.400000000001</v>
      </c>
      <c r="J44" s="9" t="s">
        <v>95</v>
      </c>
      <c r="K44" s="10">
        <v>44835</v>
      </c>
      <c r="L44" s="8" t="s">
        <v>121</v>
      </c>
      <c r="M44" s="9" t="str">
        <f t="shared" si="7"/>
        <v>ACEPTAR RECOMENDACIÓN</v>
      </c>
      <c r="N44" s="11" t="s">
        <v>42</v>
      </c>
      <c r="O44" s="26">
        <f t="shared" si="1"/>
        <v>25903.4</v>
      </c>
      <c r="P44" s="28">
        <f t="shared" si="2"/>
        <v>0.47988454641115708</v>
      </c>
      <c r="Q44" s="53">
        <f t="shared" si="3"/>
        <v>1010232.6000000001</v>
      </c>
      <c r="R44" s="30">
        <f t="shared" si="4"/>
        <v>0.47988454641115708</v>
      </c>
    </row>
    <row r="45" spans="1:18" ht="45" hidden="1" x14ac:dyDescent="0.25">
      <c r="A45" s="4">
        <v>51</v>
      </c>
      <c r="B45" s="4">
        <v>51</v>
      </c>
      <c r="C45" s="4" t="s">
        <v>122</v>
      </c>
      <c r="D45" s="13" t="s">
        <v>123</v>
      </c>
      <c r="E45" s="5" t="s">
        <v>59</v>
      </c>
      <c r="F45" s="14">
        <v>30</v>
      </c>
      <c r="G45" s="6">
        <f t="shared" si="0"/>
        <v>43750.35</v>
      </c>
      <c r="H45" s="7">
        <v>1312510.5</v>
      </c>
      <c r="I45" s="25">
        <v>32603</v>
      </c>
      <c r="J45" s="9" t="s">
        <v>124</v>
      </c>
      <c r="K45" s="10">
        <v>44673</v>
      </c>
      <c r="L45" s="8" t="s">
        <v>125</v>
      </c>
      <c r="M45" s="65" t="str">
        <f t="shared" si="7"/>
        <v>NO ACEPTAR RECOMENDACIÓN MAYOR VALOR</v>
      </c>
      <c r="N45" s="11" t="s">
        <v>695</v>
      </c>
      <c r="O45" s="26">
        <f t="shared" si="1"/>
        <v>-11147.349999999999</v>
      </c>
      <c r="P45" s="28">
        <f t="shared" si="2"/>
        <v>-0.34191178725884119</v>
      </c>
      <c r="Q45" s="12">
        <f t="shared" si="3"/>
        <v>-334420.49999999994</v>
      </c>
      <c r="R45" s="30">
        <f t="shared" si="4"/>
        <v>-0.34191178725884114</v>
      </c>
    </row>
    <row r="46" spans="1:18" ht="30" x14ac:dyDescent="0.25">
      <c r="A46" s="4">
        <v>53</v>
      </c>
      <c r="B46" s="4">
        <v>53</v>
      </c>
      <c r="C46" s="4" t="s">
        <v>126</v>
      </c>
      <c r="D46" s="13" t="s">
        <v>127</v>
      </c>
      <c r="E46" s="5" t="s">
        <v>16</v>
      </c>
      <c r="F46" s="14">
        <v>34</v>
      </c>
      <c r="G46" s="6">
        <f t="shared" si="0"/>
        <v>262</v>
      </c>
      <c r="H46" s="7">
        <v>8908</v>
      </c>
      <c r="I46" s="25">
        <v>286.79000000000002</v>
      </c>
      <c r="J46" s="9" t="s">
        <v>53</v>
      </c>
      <c r="K46" s="10">
        <v>44835</v>
      </c>
      <c r="L46" s="8" t="s">
        <v>71</v>
      </c>
      <c r="M46" s="9" t="str">
        <f t="shared" si="7"/>
        <v>ACEPTAR RECOMENDACIÓN</v>
      </c>
      <c r="N46" s="11" t="s">
        <v>42</v>
      </c>
      <c r="O46" s="26">
        <f t="shared" si="1"/>
        <v>24.79000000000002</v>
      </c>
      <c r="P46" s="28">
        <f t="shared" si="2"/>
        <v>8.6439555075142158E-2</v>
      </c>
      <c r="Q46" s="53">
        <f t="shared" si="3"/>
        <v>842.8600000000007</v>
      </c>
      <c r="R46" s="30">
        <f t="shared" si="4"/>
        <v>8.6439555075142158E-2</v>
      </c>
    </row>
    <row r="47" spans="1:18" ht="45" x14ac:dyDescent="0.25">
      <c r="A47" s="4">
        <v>55</v>
      </c>
      <c r="B47" s="4">
        <v>55</v>
      </c>
      <c r="C47" s="4" t="s">
        <v>128</v>
      </c>
      <c r="D47" s="16" t="s">
        <v>129</v>
      </c>
      <c r="E47" s="5" t="s">
        <v>27</v>
      </c>
      <c r="F47" s="14">
        <v>23</v>
      </c>
      <c r="G47" s="6">
        <f t="shared" si="0"/>
        <v>18155</v>
      </c>
      <c r="H47" s="7">
        <v>417565</v>
      </c>
      <c r="I47" s="25">
        <v>19397</v>
      </c>
      <c r="J47" s="9" t="s">
        <v>690</v>
      </c>
      <c r="K47" s="10">
        <v>44729</v>
      </c>
      <c r="L47" s="8" t="s">
        <v>133</v>
      </c>
      <c r="M47" s="9" t="str">
        <f t="shared" si="7"/>
        <v>ACEPTAR RECOMENDACIÓN</v>
      </c>
      <c r="N47" s="11" t="s">
        <v>42</v>
      </c>
      <c r="O47" s="26">
        <f t="shared" si="1"/>
        <v>1242</v>
      </c>
      <c r="P47" s="28">
        <f t="shared" si="2"/>
        <v>6.4030520183533543E-2</v>
      </c>
      <c r="Q47" s="53">
        <f t="shared" si="3"/>
        <v>28566</v>
      </c>
      <c r="R47" s="30">
        <f t="shared" si="4"/>
        <v>6.4030520183533543E-2</v>
      </c>
    </row>
    <row r="48" spans="1:18" ht="38.25" x14ac:dyDescent="0.25">
      <c r="A48" s="4">
        <v>57</v>
      </c>
      <c r="B48" s="4">
        <v>57</v>
      </c>
      <c r="C48" s="4" t="s">
        <v>130</v>
      </c>
      <c r="D48" s="13" t="s">
        <v>131</v>
      </c>
      <c r="E48" s="5" t="s">
        <v>27</v>
      </c>
      <c r="F48" s="14">
        <v>42</v>
      </c>
      <c r="G48" s="6">
        <f t="shared" si="0"/>
        <v>17158</v>
      </c>
      <c r="H48" s="7">
        <v>720636</v>
      </c>
      <c r="I48" s="25">
        <v>19397</v>
      </c>
      <c r="J48" s="9" t="s">
        <v>132</v>
      </c>
      <c r="K48" s="10">
        <v>44729</v>
      </c>
      <c r="L48" s="8" t="s">
        <v>133</v>
      </c>
      <c r="M48" s="9" t="str">
        <f t="shared" si="7"/>
        <v>ACEPTAR RECOMENDACIÓN</v>
      </c>
      <c r="N48" s="11" t="s">
        <v>42</v>
      </c>
      <c r="O48" s="26">
        <f t="shared" si="1"/>
        <v>2239</v>
      </c>
      <c r="P48" s="28">
        <f t="shared" si="2"/>
        <v>0.11543022116822189</v>
      </c>
      <c r="Q48" s="53">
        <f t="shared" si="3"/>
        <v>94038</v>
      </c>
      <c r="R48" s="30">
        <f t="shared" si="4"/>
        <v>0.11543022116822189</v>
      </c>
    </row>
    <row r="49" spans="1:18" ht="38.25" x14ac:dyDescent="0.25">
      <c r="A49" s="4">
        <v>58</v>
      </c>
      <c r="B49" s="4">
        <v>58</v>
      </c>
      <c r="C49" s="4" t="s">
        <v>134</v>
      </c>
      <c r="D49" s="13" t="s">
        <v>135</v>
      </c>
      <c r="E49" s="5" t="s">
        <v>27</v>
      </c>
      <c r="F49" s="14">
        <v>24</v>
      </c>
      <c r="G49" s="6">
        <f t="shared" si="0"/>
        <v>17492</v>
      </c>
      <c r="H49" s="7">
        <v>419808</v>
      </c>
      <c r="I49" s="25">
        <v>19397</v>
      </c>
      <c r="J49" s="9" t="s">
        <v>132</v>
      </c>
      <c r="K49" s="10">
        <v>44729</v>
      </c>
      <c r="L49" s="8" t="s">
        <v>133</v>
      </c>
      <c r="M49" s="9" t="str">
        <f t="shared" si="7"/>
        <v>ACEPTAR RECOMENDACIÓN</v>
      </c>
      <c r="N49" s="11" t="s">
        <v>42</v>
      </c>
      <c r="O49" s="26">
        <f t="shared" si="1"/>
        <v>1905</v>
      </c>
      <c r="P49" s="28">
        <f t="shared" si="2"/>
        <v>9.8211063566530907E-2</v>
      </c>
      <c r="Q49" s="53">
        <f t="shared" si="3"/>
        <v>45720</v>
      </c>
      <c r="R49" s="30">
        <f t="shared" si="4"/>
        <v>9.8211063566530907E-2</v>
      </c>
    </row>
    <row r="50" spans="1:18" ht="38.25" x14ac:dyDescent="0.25">
      <c r="A50" s="4">
        <v>59</v>
      </c>
      <c r="B50" s="4">
        <v>59</v>
      </c>
      <c r="C50" s="4" t="s">
        <v>136</v>
      </c>
      <c r="D50" s="13" t="s">
        <v>137</v>
      </c>
      <c r="E50" s="5" t="s">
        <v>27</v>
      </c>
      <c r="F50" s="14">
        <v>9</v>
      </c>
      <c r="G50" s="6">
        <f t="shared" si="0"/>
        <v>17124</v>
      </c>
      <c r="H50" s="7">
        <v>154116</v>
      </c>
      <c r="I50" s="25">
        <v>19397</v>
      </c>
      <c r="J50" s="9" t="s">
        <v>132</v>
      </c>
      <c r="K50" s="10">
        <v>44729</v>
      </c>
      <c r="L50" s="8" t="s">
        <v>133</v>
      </c>
      <c r="M50" s="9" t="str">
        <f t="shared" si="7"/>
        <v>ACEPTAR RECOMENDACIÓN</v>
      </c>
      <c r="N50" s="11" t="s">
        <v>42</v>
      </c>
      <c r="O50" s="26">
        <f t="shared" si="1"/>
        <v>2273</v>
      </c>
      <c r="P50" s="28">
        <f t="shared" si="2"/>
        <v>0.11718306954683715</v>
      </c>
      <c r="Q50" s="53">
        <f t="shared" si="3"/>
        <v>20457</v>
      </c>
      <c r="R50" s="30">
        <f t="shared" si="4"/>
        <v>0.11718306954683715</v>
      </c>
    </row>
    <row r="51" spans="1:18" ht="25.5" x14ac:dyDescent="0.25">
      <c r="A51" s="4">
        <v>60</v>
      </c>
      <c r="B51" s="4">
        <v>60</v>
      </c>
      <c r="C51" s="4" t="s">
        <v>138</v>
      </c>
      <c r="D51" s="13" t="s">
        <v>139</v>
      </c>
      <c r="E51" s="5" t="s">
        <v>16</v>
      </c>
      <c r="F51" s="6">
        <v>3000</v>
      </c>
      <c r="G51" s="6">
        <f t="shared" si="0"/>
        <v>259</v>
      </c>
      <c r="H51" s="7">
        <v>777000</v>
      </c>
      <c r="I51" s="25">
        <v>266.56</v>
      </c>
      <c r="J51" s="9" t="s">
        <v>114</v>
      </c>
      <c r="K51" s="10">
        <v>44834</v>
      </c>
      <c r="L51" s="8" t="s">
        <v>115</v>
      </c>
      <c r="M51" s="9" t="str">
        <f t="shared" si="7"/>
        <v>ACEPTAR RECOMENDACIÓN</v>
      </c>
      <c r="N51" s="11" t="s">
        <v>42</v>
      </c>
      <c r="O51" s="26">
        <f t="shared" si="1"/>
        <v>7.5600000000000023</v>
      </c>
      <c r="P51" s="28">
        <f t="shared" si="2"/>
        <v>2.8361344537815133E-2</v>
      </c>
      <c r="Q51" s="53">
        <f t="shared" si="3"/>
        <v>22680.000000000007</v>
      </c>
      <c r="R51" s="30">
        <f t="shared" si="4"/>
        <v>2.8361344537815136E-2</v>
      </c>
    </row>
    <row r="52" spans="1:18" ht="25.5" x14ac:dyDescent="0.25">
      <c r="A52" s="4">
        <v>61</v>
      </c>
      <c r="B52" s="4">
        <v>61</v>
      </c>
      <c r="C52" s="4" t="s">
        <v>140</v>
      </c>
      <c r="D52" s="13" t="s">
        <v>141</v>
      </c>
      <c r="E52" s="5" t="s">
        <v>16</v>
      </c>
      <c r="F52" s="6">
        <v>1500</v>
      </c>
      <c r="G52" s="6">
        <f t="shared" si="0"/>
        <v>259</v>
      </c>
      <c r="H52" s="7">
        <v>388500</v>
      </c>
      <c r="I52" s="25" t="s">
        <v>41</v>
      </c>
      <c r="J52" s="9" t="s">
        <v>41</v>
      </c>
      <c r="K52" s="10" t="s">
        <v>41</v>
      </c>
      <c r="L52" s="8" t="s">
        <v>41</v>
      </c>
      <c r="M52" s="9" t="str">
        <f t="shared" si="7"/>
        <v>ACEPTAR RECOMENDACIÓN</v>
      </c>
      <c r="N52" s="9" t="s">
        <v>42</v>
      </c>
      <c r="O52" s="26" t="str">
        <f t="shared" si="1"/>
        <v>NO APLICA</v>
      </c>
      <c r="P52" s="28" t="str">
        <f t="shared" si="2"/>
        <v>NO APLICA</v>
      </c>
      <c r="Q52" s="12" t="str">
        <f t="shared" si="3"/>
        <v>NO APLICA</v>
      </c>
      <c r="R52" s="30" t="str">
        <f t="shared" si="4"/>
        <v>NO APLICA</v>
      </c>
    </row>
    <row r="53" spans="1:18" ht="45" x14ac:dyDescent="0.25">
      <c r="A53" s="4">
        <v>64</v>
      </c>
      <c r="B53" s="4">
        <v>64</v>
      </c>
      <c r="C53" s="4" t="s">
        <v>142</v>
      </c>
      <c r="D53" s="13" t="s">
        <v>143</v>
      </c>
      <c r="E53" s="5" t="s">
        <v>16</v>
      </c>
      <c r="F53" s="14">
        <v>1</v>
      </c>
      <c r="G53" s="6">
        <f t="shared" si="0"/>
        <v>16839</v>
      </c>
      <c r="H53" s="7">
        <v>16839</v>
      </c>
      <c r="I53" s="25" t="s">
        <v>57</v>
      </c>
      <c r="J53" s="9" t="s">
        <v>57</v>
      </c>
      <c r="K53" s="10" t="s">
        <v>57</v>
      </c>
      <c r="L53" s="8" t="s">
        <v>57</v>
      </c>
      <c r="M53" s="9" t="s">
        <v>703</v>
      </c>
      <c r="N53" s="9" t="s">
        <v>42</v>
      </c>
      <c r="O53" s="26" t="str">
        <f t="shared" si="1"/>
        <v>NO APLICA</v>
      </c>
      <c r="P53" s="28" t="str">
        <f t="shared" si="2"/>
        <v>NO APLICA</v>
      </c>
      <c r="Q53" s="12" t="str">
        <f t="shared" si="3"/>
        <v>NO APLICA</v>
      </c>
      <c r="R53" s="30" t="str">
        <f t="shared" si="4"/>
        <v>NO APLICA</v>
      </c>
    </row>
    <row r="54" spans="1:18" ht="45" hidden="1" x14ac:dyDescent="0.25">
      <c r="A54" s="4">
        <v>65</v>
      </c>
      <c r="B54" s="4">
        <v>65</v>
      </c>
      <c r="C54" s="4" t="s">
        <v>144</v>
      </c>
      <c r="D54" s="5" t="s">
        <v>145</v>
      </c>
      <c r="E54" s="5" t="s">
        <v>16</v>
      </c>
      <c r="F54" s="14">
        <v>2</v>
      </c>
      <c r="G54" s="6">
        <f t="shared" si="0"/>
        <v>18088</v>
      </c>
      <c r="H54" s="7">
        <v>36176</v>
      </c>
      <c r="I54" s="25">
        <v>16217</v>
      </c>
      <c r="J54" s="9" t="s">
        <v>146</v>
      </c>
      <c r="K54" s="10">
        <v>44841</v>
      </c>
      <c r="L54" s="8" t="s">
        <v>147</v>
      </c>
      <c r="M54" s="65" t="str">
        <f t="shared" ref="M54:M62" si="8">+IF(I54&gt;G54,"ACEPTAR RECOMENDACIÓN",IF(I54&lt;G54,"NO ACEPTAR RECOMENDACIÓN MAYOR VALOR",IF(I54=G54,"IGUAL VALOR VERIFICACIÓN",)))</f>
        <v>NO ACEPTAR RECOMENDACIÓN MAYOR VALOR</v>
      </c>
      <c r="N54" s="11" t="s">
        <v>695</v>
      </c>
      <c r="O54" s="26">
        <f t="shared" si="1"/>
        <v>-1871</v>
      </c>
      <c r="P54" s="28">
        <f t="shared" si="2"/>
        <v>-0.11537275698341247</v>
      </c>
      <c r="Q54" s="12">
        <f t="shared" si="3"/>
        <v>-3742</v>
      </c>
      <c r="R54" s="30">
        <f t="shared" si="4"/>
        <v>-0.11537275698341247</v>
      </c>
    </row>
    <row r="55" spans="1:18" ht="25.5" x14ac:dyDescent="0.25">
      <c r="A55" s="4">
        <v>66</v>
      </c>
      <c r="B55" s="4">
        <v>66</v>
      </c>
      <c r="C55" s="4" t="s">
        <v>148</v>
      </c>
      <c r="D55" s="5" t="s">
        <v>149</v>
      </c>
      <c r="E55" s="5" t="s">
        <v>16</v>
      </c>
      <c r="F55" s="14">
        <v>2</v>
      </c>
      <c r="G55" s="6">
        <f t="shared" si="0"/>
        <v>18088</v>
      </c>
      <c r="H55" s="7">
        <v>36176</v>
      </c>
      <c r="I55" s="25" t="s">
        <v>41</v>
      </c>
      <c r="J55" s="9" t="s">
        <v>41</v>
      </c>
      <c r="K55" s="10" t="s">
        <v>41</v>
      </c>
      <c r="L55" s="8" t="s">
        <v>41</v>
      </c>
      <c r="M55" s="9" t="str">
        <f t="shared" si="8"/>
        <v>ACEPTAR RECOMENDACIÓN</v>
      </c>
      <c r="N55" s="9" t="s">
        <v>42</v>
      </c>
      <c r="O55" s="26" t="str">
        <f t="shared" si="1"/>
        <v>NO APLICA</v>
      </c>
      <c r="P55" s="28" t="str">
        <f t="shared" si="2"/>
        <v>NO APLICA</v>
      </c>
      <c r="Q55" s="12" t="str">
        <f t="shared" si="3"/>
        <v>NO APLICA</v>
      </c>
      <c r="R55" s="30" t="str">
        <f t="shared" si="4"/>
        <v>NO APLICA</v>
      </c>
    </row>
    <row r="56" spans="1:18" ht="25.5" x14ac:dyDescent="0.25">
      <c r="A56" s="4">
        <v>67</v>
      </c>
      <c r="B56" s="4">
        <v>67</v>
      </c>
      <c r="C56" s="4" t="s">
        <v>150</v>
      </c>
      <c r="D56" s="5" t="s">
        <v>151</v>
      </c>
      <c r="E56" s="5" t="s">
        <v>16</v>
      </c>
      <c r="F56" s="14">
        <v>3</v>
      </c>
      <c r="G56" s="6">
        <f t="shared" si="0"/>
        <v>18088</v>
      </c>
      <c r="H56" s="7">
        <v>54264</v>
      </c>
      <c r="I56" s="25" t="s">
        <v>41</v>
      </c>
      <c r="J56" s="9" t="s">
        <v>41</v>
      </c>
      <c r="K56" s="10" t="s">
        <v>41</v>
      </c>
      <c r="L56" s="8" t="s">
        <v>41</v>
      </c>
      <c r="M56" s="9" t="str">
        <f t="shared" si="8"/>
        <v>ACEPTAR RECOMENDACIÓN</v>
      </c>
      <c r="N56" s="9" t="s">
        <v>42</v>
      </c>
      <c r="O56" s="26" t="str">
        <f t="shared" si="1"/>
        <v>NO APLICA</v>
      </c>
      <c r="P56" s="28" t="str">
        <f t="shared" si="2"/>
        <v>NO APLICA</v>
      </c>
      <c r="Q56" s="12" t="str">
        <f t="shared" si="3"/>
        <v>NO APLICA</v>
      </c>
      <c r="R56" s="30" t="str">
        <f t="shared" si="4"/>
        <v>NO APLICA</v>
      </c>
    </row>
    <row r="57" spans="1:18" ht="45" hidden="1" x14ac:dyDescent="0.25">
      <c r="A57" s="4">
        <v>69</v>
      </c>
      <c r="B57" s="4">
        <v>69</v>
      </c>
      <c r="C57" s="4" t="s">
        <v>152</v>
      </c>
      <c r="D57" s="5" t="s">
        <v>153</v>
      </c>
      <c r="E57" s="5" t="s">
        <v>16</v>
      </c>
      <c r="F57" s="14">
        <v>14</v>
      </c>
      <c r="G57" s="6">
        <f t="shared" si="0"/>
        <v>18088</v>
      </c>
      <c r="H57" s="7">
        <v>253232</v>
      </c>
      <c r="I57" s="25">
        <v>16217</v>
      </c>
      <c r="J57" s="9" t="s">
        <v>146</v>
      </c>
      <c r="K57" s="10">
        <v>44835</v>
      </c>
      <c r="L57" s="8" t="s">
        <v>147</v>
      </c>
      <c r="M57" s="65" t="str">
        <f t="shared" si="8"/>
        <v>NO ACEPTAR RECOMENDACIÓN MAYOR VALOR</v>
      </c>
      <c r="N57" s="11" t="s">
        <v>695</v>
      </c>
      <c r="O57" s="26">
        <f t="shared" si="1"/>
        <v>-1871</v>
      </c>
      <c r="P57" s="28">
        <f t="shared" si="2"/>
        <v>-0.11537275698341247</v>
      </c>
      <c r="Q57" s="12">
        <f t="shared" si="3"/>
        <v>-26194</v>
      </c>
      <c r="R57" s="30">
        <f t="shared" si="4"/>
        <v>-0.11537275698341247</v>
      </c>
    </row>
    <row r="58" spans="1:18" ht="45" hidden="1" x14ac:dyDescent="0.25">
      <c r="A58" s="4">
        <v>70</v>
      </c>
      <c r="B58" s="4">
        <v>70</v>
      </c>
      <c r="C58" s="4" t="s">
        <v>154</v>
      </c>
      <c r="D58" s="5" t="s">
        <v>155</v>
      </c>
      <c r="E58" s="5" t="s">
        <v>16</v>
      </c>
      <c r="F58" s="14">
        <v>4</v>
      </c>
      <c r="G58" s="6">
        <f t="shared" si="0"/>
        <v>18088</v>
      </c>
      <c r="H58" s="7">
        <v>72352</v>
      </c>
      <c r="I58" s="25">
        <v>16217</v>
      </c>
      <c r="J58" s="9" t="s">
        <v>146</v>
      </c>
      <c r="K58" s="10">
        <v>44835</v>
      </c>
      <c r="L58" s="8" t="s">
        <v>147</v>
      </c>
      <c r="M58" s="65" t="str">
        <f t="shared" si="8"/>
        <v>NO ACEPTAR RECOMENDACIÓN MAYOR VALOR</v>
      </c>
      <c r="N58" s="11" t="s">
        <v>695</v>
      </c>
      <c r="O58" s="26">
        <f t="shared" si="1"/>
        <v>-1871</v>
      </c>
      <c r="P58" s="28">
        <f t="shared" si="2"/>
        <v>-0.11537275698341247</v>
      </c>
      <c r="Q58" s="12">
        <f t="shared" si="3"/>
        <v>-7484</v>
      </c>
      <c r="R58" s="30">
        <f t="shared" si="4"/>
        <v>-0.11537275698341247</v>
      </c>
    </row>
    <row r="59" spans="1:18" ht="25.5" x14ac:dyDescent="0.25">
      <c r="A59" s="4">
        <v>72</v>
      </c>
      <c r="B59" s="4">
        <v>72</v>
      </c>
      <c r="C59" s="4" t="s">
        <v>156</v>
      </c>
      <c r="D59" s="5" t="s">
        <v>157</v>
      </c>
      <c r="E59" s="5" t="s">
        <v>16</v>
      </c>
      <c r="F59" s="14">
        <v>2</v>
      </c>
      <c r="G59" s="6">
        <f t="shared" si="0"/>
        <v>18088</v>
      </c>
      <c r="H59" s="7">
        <v>36176</v>
      </c>
      <c r="I59" s="25" t="s">
        <v>41</v>
      </c>
      <c r="J59" s="9" t="s">
        <v>41</v>
      </c>
      <c r="K59" s="10" t="s">
        <v>41</v>
      </c>
      <c r="L59" s="8" t="s">
        <v>41</v>
      </c>
      <c r="M59" s="9" t="str">
        <f t="shared" si="8"/>
        <v>ACEPTAR RECOMENDACIÓN</v>
      </c>
      <c r="N59" s="9" t="s">
        <v>42</v>
      </c>
      <c r="O59" s="26" t="str">
        <f t="shared" si="1"/>
        <v>NO APLICA</v>
      </c>
      <c r="P59" s="28" t="str">
        <f t="shared" si="2"/>
        <v>NO APLICA</v>
      </c>
      <c r="Q59" s="12" t="str">
        <f t="shared" si="3"/>
        <v>NO APLICA</v>
      </c>
      <c r="R59" s="30" t="str">
        <f t="shared" si="4"/>
        <v>NO APLICA</v>
      </c>
    </row>
    <row r="60" spans="1:18" x14ac:dyDescent="0.25">
      <c r="A60" s="4">
        <v>73</v>
      </c>
      <c r="B60" s="4">
        <v>73</v>
      </c>
      <c r="C60" s="4" t="s">
        <v>158</v>
      </c>
      <c r="D60" s="5" t="s">
        <v>159</v>
      </c>
      <c r="E60" s="5" t="s">
        <v>27</v>
      </c>
      <c r="F60" s="14">
        <v>5</v>
      </c>
      <c r="G60" s="6">
        <f t="shared" si="0"/>
        <v>2108</v>
      </c>
      <c r="H60" s="7">
        <v>10540</v>
      </c>
      <c r="I60" s="25" t="s">
        <v>41</v>
      </c>
      <c r="J60" s="9" t="s">
        <v>41</v>
      </c>
      <c r="K60" s="10" t="s">
        <v>41</v>
      </c>
      <c r="L60" s="8" t="s">
        <v>41</v>
      </c>
      <c r="M60" s="9" t="str">
        <f t="shared" si="8"/>
        <v>ACEPTAR RECOMENDACIÓN</v>
      </c>
      <c r="N60" s="9" t="s">
        <v>42</v>
      </c>
      <c r="O60" s="26" t="str">
        <f t="shared" si="1"/>
        <v>NO APLICA</v>
      </c>
      <c r="P60" s="28" t="str">
        <f t="shared" si="2"/>
        <v>NO APLICA</v>
      </c>
      <c r="Q60" s="12" t="str">
        <f t="shared" si="3"/>
        <v>NO APLICA</v>
      </c>
      <c r="R60" s="30" t="str">
        <f t="shared" si="4"/>
        <v>NO APLICA</v>
      </c>
    </row>
    <row r="61" spans="1:18" ht="25.5" x14ac:dyDescent="0.25">
      <c r="A61" s="4">
        <v>74</v>
      </c>
      <c r="B61" s="4">
        <v>74</v>
      </c>
      <c r="C61" s="4" t="s">
        <v>160</v>
      </c>
      <c r="D61" s="13" t="s">
        <v>161</v>
      </c>
      <c r="E61" s="5" t="s">
        <v>16</v>
      </c>
      <c r="F61" s="6">
        <v>1700</v>
      </c>
      <c r="G61" s="6">
        <f t="shared" si="0"/>
        <v>1069</v>
      </c>
      <c r="H61" s="7">
        <v>1817300</v>
      </c>
      <c r="I61" s="25">
        <v>1087.6600000000001</v>
      </c>
      <c r="J61" s="9" t="s">
        <v>114</v>
      </c>
      <c r="K61" s="10">
        <v>44834</v>
      </c>
      <c r="L61" s="8" t="s">
        <v>115</v>
      </c>
      <c r="M61" s="9" t="str">
        <f t="shared" si="8"/>
        <v>ACEPTAR RECOMENDACIÓN</v>
      </c>
      <c r="N61" s="11" t="s">
        <v>42</v>
      </c>
      <c r="O61" s="26">
        <f t="shared" si="1"/>
        <v>18.660000000000082</v>
      </c>
      <c r="P61" s="28">
        <f t="shared" si="2"/>
        <v>1.7156096574297189E-2</v>
      </c>
      <c r="Q61" s="53">
        <f t="shared" si="3"/>
        <v>31722.000000000138</v>
      </c>
      <c r="R61" s="30">
        <f t="shared" si="4"/>
        <v>1.7156096574297189E-2</v>
      </c>
    </row>
    <row r="62" spans="1:18" ht="25.5" x14ac:dyDescent="0.25">
      <c r="A62" s="4">
        <v>75</v>
      </c>
      <c r="B62" s="4">
        <v>75</v>
      </c>
      <c r="C62" s="4" t="s">
        <v>162</v>
      </c>
      <c r="D62" s="13" t="s">
        <v>163</v>
      </c>
      <c r="E62" s="5" t="s">
        <v>16</v>
      </c>
      <c r="F62" s="14">
        <v>128</v>
      </c>
      <c r="G62" s="6">
        <f t="shared" si="0"/>
        <v>1607</v>
      </c>
      <c r="H62" s="7">
        <v>205696</v>
      </c>
      <c r="I62" s="25" t="s">
        <v>41</v>
      </c>
      <c r="J62" s="9" t="s">
        <v>41</v>
      </c>
      <c r="K62" s="10" t="s">
        <v>41</v>
      </c>
      <c r="L62" s="8" t="s">
        <v>41</v>
      </c>
      <c r="M62" s="9" t="str">
        <f t="shared" si="8"/>
        <v>ACEPTAR RECOMENDACIÓN</v>
      </c>
      <c r="N62" s="9" t="s">
        <v>42</v>
      </c>
      <c r="O62" s="26" t="str">
        <f t="shared" si="1"/>
        <v>NO APLICA</v>
      </c>
      <c r="P62" s="28" t="str">
        <f t="shared" si="2"/>
        <v>NO APLICA</v>
      </c>
      <c r="Q62" s="12" t="str">
        <f t="shared" si="3"/>
        <v>NO APLICA</v>
      </c>
      <c r="R62" s="30" t="str">
        <f t="shared" si="4"/>
        <v>NO APLICA</v>
      </c>
    </row>
    <row r="63" spans="1:18" ht="45" x14ac:dyDescent="0.25">
      <c r="A63" s="4">
        <v>76</v>
      </c>
      <c r="B63" s="4">
        <v>76</v>
      </c>
      <c r="C63" s="4" t="s">
        <v>164</v>
      </c>
      <c r="D63" s="13" t="s">
        <v>165</v>
      </c>
      <c r="E63" s="5" t="s">
        <v>16</v>
      </c>
      <c r="F63" s="14">
        <v>1</v>
      </c>
      <c r="G63" s="6">
        <f t="shared" si="0"/>
        <v>4326</v>
      </c>
      <c r="H63" s="7">
        <v>4326</v>
      </c>
      <c r="I63" s="25" t="s">
        <v>57</v>
      </c>
      <c r="J63" s="9" t="s">
        <v>57</v>
      </c>
      <c r="K63" s="10" t="s">
        <v>57</v>
      </c>
      <c r="L63" s="8" t="s">
        <v>57</v>
      </c>
      <c r="M63" s="9" t="s">
        <v>703</v>
      </c>
      <c r="N63" s="9" t="s">
        <v>42</v>
      </c>
      <c r="O63" s="26" t="str">
        <f t="shared" si="1"/>
        <v>NO APLICA</v>
      </c>
      <c r="P63" s="28" t="str">
        <f t="shared" si="2"/>
        <v>NO APLICA</v>
      </c>
      <c r="Q63" s="12" t="str">
        <f t="shared" si="3"/>
        <v>NO APLICA</v>
      </c>
      <c r="R63" s="30" t="str">
        <f t="shared" si="4"/>
        <v>NO APLICA</v>
      </c>
    </row>
    <row r="64" spans="1:18" ht="45" hidden="1" x14ac:dyDescent="0.25">
      <c r="A64" s="4">
        <v>78</v>
      </c>
      <c r="B64" s="4">
        <v>78</v>
      </c>
      <c r="C64" s="4" t="s">
        <v>166</v>
      </c>
      <c r="D64" s="13" t="s">
        <v>167</v>
      </c>
      <c r="E64" s="5" t="s">
        <v>16</v>
      </c>
      <c r="F64" s="14">
        <v>175</v>
      </c>
      <c r="G64" s="6">
        <f t="shared" si="0"/>
        <v>2590</v>
      </c>
      <c r="H64" s="7">
        <v>453250</v>
      </c>
      <c r="I64" s="25">
        <v>2440</v>
      </c>
      <c r="J64" s="9" t="s">
        <v>114</v>
      </c>
      <c r="K64" s="10">
        <v>44834</v>
      </c>
      <c r="L64" s="8" t="s">
        <v>115</v>
      </c>
      <c r="M64" s="65" t="str">
        <f t="shared" ref="M64:M73" si="9">+IF(I64&gt;G64,"ACEPTAR RECOMENDACIÓN",IF(I64&lt;G64,"NO ACEPTAR RECOMENDACIÓN MAYOR VALOR",IF(I64=G64,"IGUAL VALOR VERIFICACIÓN",)))</f>
        <v>NO ACEPTAR RECOMENDACIÓN MAYOR VALOR</v>
      </c>
      <c r="N64" s="11" t="s">
        <v>695</v>
      </c>
      <c r="O64" s="26">
        <f t="shared" si="1"/>
        <v>-150</v>
      </c>
      <c r="P64" s="28">
        <f t="shared" si="2"/>
        <v>-6.1475409836065573E-2</v>
      </c>
      <c r="Q64" s="12">
        <f t="shared" si="3"/>
        <v>-26250</v>
      </c>
      <c r="R64" s="30">
        <f t="shared" si="4"/>
        <v>-6.1475409836065573E-2</v>
      </c>
    </row>
    <row r="65" spans="1:18" ht="45" hidden="1" x14ac:dyDescent="0.25">
      <c r="A65" s="4">
        <v>79</v>
      </c>
      <c r="B65" s="4">
        <v>79</v>
      </c>
      <c r="C65" s="4" t="s">
        <v>168</v>
      </c>
      <c r="D65" s="13" t="s">
        <v>169</v>
      </c>
      <c r="E65" s="5" t="s">
        <v>16</v>
      </c>
      <c r="F65" s="14">
        <v>500</v>
      </c>
      <c r="G65" s="6">
        <f t="shared" si="0"/>
        <v>2385</v>
      </c>
      <c r="H65" s="7">
        <v>1192500</v>
      </c>
      <c r="I65" s="25">
        <v>2275</v>
      </c>
      <c r="J65" s="9" t="s">
        <v>114</v>
      </c>
      <c r="K65" s="10">
        <v>44834</v>
      </c>
      <c r="L65" s="8" t="s">
        <v>115</v>
      </c>
      <c r="M65" s="65" t="str">
        <f t="shared" si="9"/>
        <v>NO ACEPTAR RECOMENDACIÓN MAYOR VALOR</v>
      </c>
      <c r="N65" s="11" t="s">
        <v>695</v>
      </c>
      <c r="O65" s="26">
        <f t="shared" si="1"/>
        <v>-110</v>
      </c>
      <c r="P65" s="28">
        <f t="shared" si="2"/>
        <v>-4.8351648351648353E-2</v>
      </c>
      <c r="Q65" s="12">
        <f t="shared" si="3"/>
        <v>-55000</v>
      </c>
      <c r="R65" s="30">
        <f t="shared" si="4"/>
        <v>-4.8351648351648353E-2</v>
      </c>
    </row>
    <row r="66" spans="1:18" ht="45" hidden="1" x14ac:dyDescent="0.25">
      <c r="A66" s="4">
        <v>80</v>
      </c>
      <c r="B66" s="4">
        <v>80</v>
      </c>
      <c r="C66" s="4" t="s">
        <v>170</v>
      </c>
      <c r="D66" s="13" t="s">
        <v>171</v>
      </c>
      <c r="E66" s="5" t="s">
        <v>16</v>
      </c>
      <c r="F66" s="6">
        <v>3000</v>
      </c>
      <c r="G66" s="6">
        <f t="shared" si="0"/>
        <v>2385</v>
      </c>
      <c r="H66" s="7">
        <v>7155000</v>
      </c>
      <c r="I66" s="25">
        <v>1845</v>
      </c>
      <c r="J66" s="9" t="s">
        <v>682</v>
      </c>
      <c r="K66" s="10">
        <v>44676</v>
      </c>
      <c r="L66" s="8" t="s">
        <v>683</v>
      </c>
      <c r="M66" s="65" t="str">
        <f t="shared" si="9"/>
        <v>NO ACEPTAR RECOMENDACIÓN MAYOR VALOR</v>
      </c>
      <c r="N66" s="11" t="s">
        <v>695</v>
      </c>
      <c r="O66" s="26">
        <f t="shared" si="1"/>
        <v>-540</v>
      </c>
      <c r="P66" s="28">
        <f t="shared" si="2"/>
        <v>-0.29268292682926828</v>
      </c>
      <c r="Q66" s="12">
        <f t="shared" si="3"/>
        <v>-1620000</v>
      </c>
      <c r="R66" s="30">
        <f t="shared" si="4"/>
        <v>-0.29268292682926828</v>
      </c>
    </row>
    <row r="67" spans="1:18" ht="45" hidden="1" x14ac:dyDescent="0.25">
      <c r="A67" s="4">
        <v>81</v>
      </c>
      <c r="B67" s="4">
        <v>81</v>
      </c>
      <c r="C67" s="4" t="s">
        <v>172</v>
      </c>
      <c r="D67" s="13" t="s">
        <v>173</v>
      </c>
      <c r="E67" s="5" t="s">
        <v>16</v>
      </c>
      <c r="F67" s="6">
        <v>1700</v>
      </c>
      <c r="G67" s="6">
        <f t="shared" si="0"/>
        <v>2385</v>
      </c>
      <c r="H67" s="7">
        <v>4054500</v>
      </c>
      <c r="I67" s="25">
        <v>1845</v>
      </c>
      <c r="J67" s="9" t="s">
        <v>682</v>
      </c>
      <c r="K67" s="10">
        <v>44676</v>
      </c>
      <c r="L67" s="8" t="s">
        <v>683</v>
      </c>
      <c r="M67" s="65" t="str">
        <f t="shared" si="9"/>
        <v>NO ACEPTAR RECOMENDACIÓN MAYOR VALOR</v>
      </c>
      <c r="N67" s="11" t="s">
        <v>695</v>
      </c>
      <c r="O67" s="26">
        <f t="shared" si="1"/>
        <v>-540</v>
      </c>
      <c r="P67" s="28">
        <f t="shared" si="2"/>
        <v>-0.29268292682926828</v>
      </c>
      <c r="Q67" s="12">
        <f t="shared" si="3"/>
        <v>-918000</v>
      </c>
      <c r="R67" s="30">
        <f t="shared" si="4"/>
        <v>-0.29268292682926828</v>
      </c>
    </row>
    <row r="68" spans="1:18" ht="45" hidden="1" x14ac:dyDescent="0.25">
      <c r="A68" s="4">
        <v>82</v>
      </c>
      <c r="B68" s="4">
        <v>82</v>
      </c>
      <c r="C68" s="4" t="s">
        <v>174</v>
      </c>
      <c r="D68" s="13" t="s">
        <v>175</v>
      </c>
      <c r="E68" s="5" t="s">
        <v>16</v>
      </c>
      <c r="F68" s="6">
        <v>1800</v>
      </c>
      <c r="G68" s="6">
        <f t="shared" si="0"/>
        <v>2385</v>
      </c>
      <c r="H68" s="7">
        <v>4293000</v>
      </c>
      <c r="I68" s="25">
        <v>1845</v>
      </c>
      <c r="J68" s="9" t="s">
        <v>682</v>
      </c>
      <c r="K68" s="10">
        <v>44676</v>
      </c>
      <c r="L68" s="8" t="s">
        <v>683</v>
      </c>
      <c r="M68" s="65" t="str">
        <f t="shared" si="9"/>
        <v>NO ACEPTAR RECOMENDACIÓN MAYOR VALOR</v>
      </c>
      <c r="N68" s="11" t="s">
        <v>695</v>
      </c>
      <c r="O68" s="26">
        <f t="shared" si="1"/>
        <v>-540</v>
      </c>
      <c r="P68" s="28">
        <f t="shared" si="2"/>
        <v>-0.29268292682926828</v>
      </c>
      <c r="Q68" s="12">
        <f t="shared" si="3"/>
        <v>-972000</v>
      </c>
      <c r="R68" s="30">
        <f t="shared" si="4"/>
        <v>-0.29268292682926828</v>
      </c>
    </row>
    <row r="69" spans="1:18" ht="45" hidden="1" x14ac:dyDescent="0.25">
      <c r="A69" s="4">
        <v>83</v>
      </c>
      <c r="B69" s="4">
        <v>83</v>
      </c>
      <c r="C69" s="4" t="s">
        <v>176</v>
      </c>
      <c r="D69" s="13" t="s">
        <v>177</v>
      </c>
      <c r="E69" s="5" t="s">
        <v>16</v>
      </c>
      <c r="F69" s="6">
        <v>1800</v>
      </c>
      <c r="G69" s="6">
        <f t="shared" ref="G69:G132" si="10">+H69/F69</f>
        <v>2385</v>
      </c>
      <c r="H69" s="7">
        <v>4293000</v>
      </c>
      <c r="I69" s="25">
        <v>1845</v>
      </c>
      <c r="J69" s="9" t="s">
        <v>682</v>
      </c>
      <c r="K69" s="10">
        <v>44676</v>
      </c>
      <c r="L69" s="8" t="s">
        <v>683</v>
      </c>
      <c r="M69" s="65" t="str">
        <f t="shared" si="9"/>
        <v>NO ACEPTAR RECOMENDACIÓN MAYOR VALOR</v>
      </c>
      <c r="N69" s="11" t="s">
        <v>695</v>
      </c>
      <c r="O69" s="26">
        <f t="shared" ref="O69:O132" si="11">IFERROR(I69-G69,"NO APLICA")</f>
        <v>-540</v>
      </c>
      <c r="P69" s="28">
        <f t="shared" ref="P69:P132" si="12">IFERROR(O69/I69,"NO APLICA")</f>
        <v>-0.29268292682926828</v>
      </c>
      <c r="Q69" s="12">
        <f t="shared" ref="Q69:Q132" si="13">IFERROR((O69*F69),"NO APLICA")</f>
        <v>-972000</v>
      </c>
      <c r="R69" s="30">
        <f t="shared" ref="R69:R132" si="14">IFERROR(Q69/(I69*F69),"NO APLICA")</f>
        <v>-0.29268292682926828</v>
      </c>
    </row>
    <row r="70" spans="1:18" ht="45" hidden="1" x14ac:dyDescent="0.25">
      <c r="A70" s="4">
        <v>84</v>
      </c>
      <c r="B70" s="4">
        <v>84</v>
      </c>
      <c r="C70" s="4" t="s">
        <v>178</v>
      </c>
      <c r="D70" s="13" t="s">
        <v>179</v>
      </c>
      <c r="E70" s="5" t="s">
        <v>180</v>
      </c>
      <c r="F70" s="14">
        <v>40</v>
      </c>
      <c r="G70" s="6">
        <f t="shared" si="10"/>
        <v>6700</v>
      </c>
      <c r="H70" s="7">
        <v>268000</v>
      </c>
      <c r="I70" s="25">
        <v>5941</v>
      </c>
      <c r="J70" s="9" t="s">
        <v>28</v>
      </c>
      <c r="K70" s="10">
        <v>44544</v>
      </c>
      <c r="L70" s="8" t="s">
        <v>181</v>
      </c>
      <c r="M70" s="65" t="str">
        <f t="shared" si="9"/>
        <v>NO ACEPTAR RECOMENDACIÓN MAYOR VALOR</v>
      </c>
      <c r="N70" s="11" t="s">
        <v>695</v>
      </c>
      <c r="O70" s="26">
        <f t="shared" si="11"/>
        <v>-759</v>
      </c>
      <c r="P70" s="28">
        <f t="shared" si="12"/>
        <v>-0.12775626998821746</v>
      </c>
      <c r="Q70" s="12">
        <f t="shared" si="13"/>
        <v>-30360</v>
      </c>
      <c r="R70" s="30">
        <f t="shared" si="14"/>
        <v>-0.12775626998821746</v>
      </c>
    </row>
    <row r="71" spans="1:18" ht="45" hidden="1" x14ac:dyDescent="0.25">
      <c r="A71" s="4">
        <v>85</v>
      </c>
      <c r="B71" s="4">
        <v>85</v>
      </c>
      <c r="C71" s="4" t="s">
        <v>182</v>
      </c>
      <c r="D71" s="13" t="s">
        <v>183</v>
      </c>
      <c r="E71" s="5" t="s">
        <v>180</v>
      </c>
      <c r="F71" s="14">
        <v>3</v>
      </c>
      <c r="G71" s="6">
        <f t="shared" si="10"/>
        <v>7100</v>
      </c>
      <c r="H71" s="7">
        <v>21300</v>
      </c>
      <c r="I71" s="25">
        <v>4500</v>
      </c>
      <c r="J71" s="9" t="s">
        <v>184</v>
      </c>
      <c r="K71" s="10">
        <v>44664</v>
      </c>
      <c r="L71" s="8" t="s">
        <v>185</v>
      </c>
      <c r="M71" s="65" t="str">
        <f t="shared" si="9"/>
        <v>NO ACEPTAR RECOMENDACIÓN MAYOR VALOR</v>
      </c>
      <c r="N71" s="11" t="s">
        <v>695</v>
      </c>
      <c r="O71" s="26">
        <f t="shared" si="11"/>
        <v>-2600</v>
      </c>
      <c r="P71" s="28">
        <f t="shared" si="12"/>
        <v>-0.57777777777777772</v>
      </c>
      <c r="Q71" s="12">
        <f t="shared" si="13"/>
        <v>-7800</v>
      </c>
      <c r="R71" s="30">
        <f t="shared" si="14"/>
        <v>-0.57777777777777772</v>
      </c>
    </row>
    <row r="72" spans="1:18" ht="38.25" x14ac:dyDescent="0.25">
      <c r="A72" s="4">
        <v>86</v>
      </c>
      <c r="B72" s="4">
        <v>86</v>
      </c>
      <c r="C72" s="4" t="s">
        <v>186</v>
      </c>
      <c r="D72" s="13" t="s">
        <v>187</v>
      </c>
      <c r="E72" s="5" t="s">
        <v>16</v>
      </c>
      <c r="F72" s="14">
        <v>65</v>
      </c>
      <c r="G72" s="6">
        <f t="shared" si="10"/>
        <v>11240</v>
      </c>
      <c r="H72" s="7">
        <v>730600</v>
      </c>
      <c r="I72" s="25">
        <v>11240</v>
      </c>
      <c r="J72" s="9" t="s">
        <v>188</v>
      </c>
      <c r="K72" s="10">
        <v>44835</v>
      </c>
      <c r="L72" s="8" t="s">
        <v>189</v>
      </c>
      <c r="M72" s="9" t="str">
        <f t="shared" si="9"/>
        <v>IGUAL VALOR VERIFICACIÓN</v>
      </c>
      <c r="N72" s="11" t="s">
        <v>697</v>
      </c>
      <c r="O72" s="26">
        <f t="shared" si="11"/>
        <v>0</v>
      </c>
      <c r="P72" s="28">
        <f t="shared" si="12"/>
        <v>0</v>
      </c>
      <c r="Q72" s="12">
        <f t="shared" si="13"/>
        <v>0</v>
      </c>
      <c r="R72" s="30">
        <f t="shared" si="14"/>
        <v>0</v>
      </c>
    </row>
    <row r="73" spans="1:18" ht="30" x14ac:dyDescent="0.25">
      <c r="A73" s="4">
        <v>89</v>
      </c>
      <c r="B73" s="4">
        <v>89</v>
      </c>
      <c r="C73" s="4" t="s">
        <v>190</v>
      </c>
      <c r="D73" s="5" t="s">
        <v>191</v>
      </c>
      <c r="E73" s="5" t="s">
        <v>16</v>
      </c>
      <c r="F73" s="14">
        <v>600</v>
      </c>
      <c r="G73" s="6">
        <f t="shared" si="10"/>
        <v>350</v>
      </c>
      <c r="H73" s="7">
        <v>210000</v>
      </c>
      <c r="I73" s="25">
        <v>370</v>
      </c>
      <c r="J73" s="9" t="s">
        <v>53</v>
      </c>
      <c r="K73" s="10">
        <v>44805</v>
      </c>
      <c r="L73" s="8" t="s">
        <v>54</v>
      </c>
      <c r="M73" s="9" t="str">
        <f t="shared" si="9"/>
        <v>ACEPTAR RECOMENDACIÓN</v>
      </c>
      <c r="N73" s="11" t="s">
        <v>42</v>
      </c>
      <c r="O73" s="26">
        <f t="shared" si="11"/>
        <v>20</v>
      </c>
      <c r="P73" s="28">
        <f t="shared" si="12"/>
        <v>5.4054054054054057E-2</v>
      </c>
      <c r="Q73" s="53">
        <f t="shared" si="13"/>
        <v>12000</v>
      </c>
      <c r="R73" s="30">
        <f t="shared" si="14"/>
        <v>5.4054054054054057E-2</v>
      </c>
    </row>
    <row r="74" spans="1:18" ht="51" x14ac:dyDescent="0.25">
      <c r="A74" s="4">
        <v>90</v>
      </c>
      <c r="B74" s="4">
        <v>90</v>
      </c>
      <c r="C74" s="4" t="s">
        <v>57</v>
      </c>
      <c r="D74" s="13" t="s">
        <v>192</v>
      </c>
      <c r="E74" s="5" t="s">
        <v>193</v>
      </c>
      <c r="F74" s="14">
        <v>1</v>
      </c>
      <c r="G74" s="6">
        <f t="shared" si="10"/>
        <v>1880</v>
      </c>
      <c r="H74" s="7">
        <v>1880</v>
      </c>
      <c r="I74" s="25" t="s">
        <v>57</v>
      </c>
      <c r="J74" s="9" t="s">
        <v>57</v>
      </c>
      <c r="K74" s="10" t="s">
        <v>57</v>
      </c>
      <c r="L74" s="8" t="s">
        <v>57</v>
      </c>
      <c r="M74" s="9" t="s">
        <v>703</v>
      </c>
      <c r="N74" s="11" t="s">
        <v>42</v>
      </c>
      <c r="O74" s="26" t="str">
        <f t="shared" si="11"/>
        <v>NO APLICA</v>
      </c>
      <c r="P74" s="28" t="str">
        <f t="shared" si="12"/>
        <v>NO APLICA</v>
      </c>
      <c r="Q74" s="53" t="str">
        <f t="shared" si="13"/>
        <v>NO APLICA</v>
      </c>
      <c r="R74" s="30" t="str">
        <f t="shared" si="14"/>
        <v>NO APLICA</v>
      </c>
    </row>
    <row r="75" spans="1:18" ht="51" x14ac:dyDescent="0.25">
      <c r="A75" s="4">
        <v>91</v>
      </c>
      <c r="B75" s="4">
        <v>91</v>
      </c>
      <c r="C75" s="4" t="s">
        <v>57</v>
      </c>
      <c r="D75" s="13" t="s">
        <v>194</v>
      </c>
      <c r="E75" s="5" t="s">
        <v>193</v>
      </c>
      <c r="F75" s="14">
        <v>1</v>
      </c>
      <c r="G75" s="6">
        <f t="shared" si="10"/>
        <v>1880</v>
      </c>
      <c r="H75" s="7">
        <v>1880</v>
      </c>
      <c r="I75" s="25" t="s">
        <v>57</v>
      </c>
      <c r="J75" s="9" t="s">
        <v>57</v>
      </c>
      <c r="K75" s="10" t="s">
        <v>57</v>
      </c>
      <c r="L75" s="8" t="s">
        <v>57</v>
      </c>
      <c r="M75" s="9" t="s">
        <v>703</v>
      </c>
      <c r="N75" s="9" t="s">
        <v>42</v>
      </c>
      <c r="O75" s="26" t="str">
        <f t="shared" si="11"/>
        <v>NO APLICA</v>
      </c>
      <c r="P75" s="28" t="str">
        <f t="shared" si="12"/>
        <v>NO APLICA</v>
      </c>
      <c r="Q75" s="12" t="str">
        <f t="shared" si="13"/>
        <v>NO APLICA</v>
      </c>
      <c r="R75" s="30" t="str">
        <f t="shared" si="14"/>
        <v>NO APLICA</v>
      </c>
    </row>
    <row r="76" spans="1:18" ht="51" x14ac:dyDescent="0.25">
      <c r="A76" s="4">
        <v>92</v>
      </c>
      <c r="B76" s="4">
        <v>92</v>
      </c>
      <c r="C76" s="4" t="s">
        <v>57</v>
      </c>
      <c r="D76" s="13" t="s">
        <v>195</v>
      </c>
      <c r="E76" s="5" t="s">
        <v>193</v>
      </c>
      <c r="F76" s="14">
        <v>1</v>
      </c>
      <c r="G76" s="6">
        <f t="shared" si="10"/>
        <v>1880</v>
      </c>
      <c r="H76" s="7">
        <v>1880</v>
      </c>
      <c r="I76" s="25" t="s">
        <v>57</v>
      </c>
      <c r="J76" s="9" t="s">
        <v>57</v>
      </c>
      <c r="K76" s="10" t="s">
        <v>57</v>
      </c>
      <c r="L76" s="8" t="s">
        <v>57</v>
      </c>
      <c r="M76" s="9" t="s">
        <v>703</v>
      </c>
      <c r="N76" s="9" t="s">
        <v>42</v>
      </c>
      <c r="O76" s="26" t="str">
        <f t="shared" si="11"/>
        <v>NO APLICA</v>
      </c>
      <c r="P76" s="28" t="str">
        <f t="shared" si="12"/>
        <v>NO APLICA</v>
      </c>
      <c r="Q76" s="12" t="str">
        <f t="shared" si="13"/>
        <v>NO APLICA</v>
      </c>
      <c r="R76" s="30" t="str">
        <f t="shared" si="14"/>
        <v>NO APLICA</v>
      </c>
    </row>
    <row r="77" spans="1:18" ht="51" x14ac:dyDescent="0.25">
      <c r="A77" s="4">
        <v>93</v>
      </c>
      <c r="B77" s="4">
        <v>93</v>
      </c>
      <c r="C77" s="4" t="s">
        <v>57</v>
      </c>
      <c r="D77" s="13" t="s">
        <v>196</v>
      </c>
      <c r="E77" s="5" t="s">
        <v>193</v>
      </c>
      <c r="F77" s="14">
        <v>1</v>
      </c>
      <c r="G77" s="6">
        <f t="shared" si="10"/>
        <v>1880</v>
      </c>
      <c r="H77" s="7">
        <v>1880</v>
      </c>
      <c r="I77" s="25" t="s">
        <v>57</v>
      </c>
      <c r="J77" s="9" t="s">
        <v>57</v>
      </c>
      <c r="K77" s="10" t="s">
        <v>57</v>
      </c>
      <c r="L77" s="8" t="s">
        <v>57</v>
      </c>
      <c r="M77" s="9" t="s">
        <v>703</v>
      </c>
      <c r="N77" s="9" t="s">
        <v>42</v>
      </c>
      <c r="O77" s="26" t="str">
        <f t="shared" si="11"/>
        <v>NO APLICA</v>
      </c>
      <c r="P77" s="28" t="str">
        <f t="shared" si="12"/>
        <v>NO APLICA</v>
      </c>
      <c r="Q77" s="12" t="str">
        <f t="shared" si="13"/>
        <v>NO APLICA</v>
      </c>
      <c r="R77" s="30" t="str">
        <f t="shared" si="14"/>
        <v>NO APLICA</v>
      </c>
    </row>
    <row r="78" spans="1:18" ht="45" x14ac:dyDescent="0.25">
      <c r="A78" s="4">
        <v>95</v>
      </c>
      <c r="B78" s="4">
        <v>95</v>
      </c>
      <c r="C78" s="4" t="s">
        <v>197</v>
      </c>
      <c r="D78" s="13" t="s">
        <v>198</v>
      </c>
      <c r="E78" s="5" t="s">
        <v>16</v>
      </c>
      <c r="F78" s="14">
        <v>1</v>
      </c>
      <c r="G78" s="6">
        <f t="shared" si="10"/>
        <v>12400</v>
      </c>
      <c r="H78" s="7">
        <v>12400</v>
      </c>
      <c r="I78" s="25" t="s">
        <v>57</v>
      </c>
      <c r="J78" s="9" t="s">
        <v>57</v>
      </c>
      <c r="K78" s="10" t="s">
        <v>57</v>
      </c>
      <c r="L78" s="8" t="s">
        <v>57</v>
      </c>
      <c r="M78" s="9" t="s">
        <v>703</v>
      </c>
      <c r="N78" s="11" t="s">
        <v>42</v>
      </c>
      <c r="O78" s="26" t="str">
        <f t="shared" si="11"/>
        <v>NO APLICA</v>
      </c>
      <c r="P78" s="28" t="str">
        <f t="shared" si="12"/>
        <v>NO APLICA</v>
      </c>
      <c r="Q78" s="53" t="str">
        <f t="shared" si="13"/>
        <v>NO APLICA</v>
      </c>
      <c r="R78" s="30" t="str">
        <f t="shared" si="14"/>
        <v>NO APLICA</v>
      </c>
    </row>
    <row r="79" spans="1:18" ht="45" hidden="1" x14ac:dyDescent="0.25">
      <c r="A79" s="4">
        <v>96</v>
      </c>
      <c r="B79" s="4">
        <v>96</v>
      </c>
      <c r="C79" s="4" t="s">
        <v>199</v>
      </c>
      <c r="D79" s="13" t="s">
        <v>200</v>
      </c>
      <c r="E79" s="5" t="s">
        <v>16</v>
      </c>
      <c r="F79" s="14">
        <v>17</v>
      </c>
      <c r="G79" s="6">
        <f t="shared" si="10"/>
        <v>19050</v>
      </c>
      <c r="H79" s="7">
        <v>323850</v>
      </c>
      <c r="I79" s="25">
        <v>16700</v>
      </c>
      <c r="J79" s="9" t="s">
        <v>201</v>
      </c>
      <c r="K79" s="10">
        <v>44663</v>
      </c>
      <c r="L79" s="8" t="s">
        <v>202</v>
      </c>
      <c r="M79" s="65" t="str">
        <f t="shared" ref="M79:M93" si="15">+IF(I79&gt;G79,"ACEPTAR RECOMENDACIÓN",IF(I79&lt;G79,"NO ACEPTAR RECOMENDACIÓN MAYOR VALOR",IF(I79=G79,"IGUAL VALOR VERIFICACIÓN",)))</f>
        <v>NO ACEPTAR RECOMENDACIÓN MAYOR VALOR</v>
      </c>
      <c r="N79" s="11" t="s">
        <v>696</v>
      </c>
      <c r="O79" s="26">
        <f t="shared" si="11"/>
        <v>-2350</v>
      </c>
      <c r="P79" s="28">
        <f t="shared" si="12"/>
        <v>-0.1407185628742515</v>
      </c>
      <c r="Q79" s="12">
        <f t="shared" si="13"/>
        <v>-39950</v>
      </c>
      <c r="R79" s="30">
        <f t="shared" si="14"/>
        <v>-0.1407185628742515</v>
      </c>
    </row>
    <row r="80" spans="1:18" ht="45" hidden="1" x14ac:dyDescent="0.25">
      <c r="A80" s="4">
        <v>97</v>
      </c>
      <c r="B80" s="4">
        <v>97</v>
      </c>
      <c r="C80" s="4" t="s">
        <v>203</v>
      </c>
      <c r="D80" s="13" t="s">
        <v>204</v>
      </c>
      <c r="E80" s="5" t="s">
        <v>16</v>
      </c>
      <c r="F80" s="14">
        <v>10</v>
      </c>
      <c r="G80" s="6">
        <f t="shared" si="10"/>
        <v>19050</v>
      </c>
      <c r="H80" s="7">
        <v>190500</v>
      </c>
      <c r="I80" s="25">
        <v>16477</v>
      </c>
      <c r="J80" s="9" t="s">
        <v>53</v>
      </c>
      <c r="K80" s="10">
        <v>44835</v>
      </c>
      <c r="L80" s="8" t="s">
        <v>71</v>
      </c>
      <c r="M80" s="65" t="str">
        <f t="shared" si="15"/>
        <v>NO ACEPTAR RECOMENDACIÓN MAYOR VALOR</v>
      </c>
      <c r="N80" s="11" t="s">
        <v>696</v>
      </c>
      <c r="O80" s="26">
        <f t="shared" si="11"/>
        <v>-2573</v>
      </c>
      <c r="P80" s="28">
        <f t="shared" si="12"/>
        <v>-0.15615706742732294</v>
      </c>
      <c r="Q80" s="12">
        <f t="shared" si="13"/>
        <v>-25730</v>
      </c>
      <c r="R80" s="30">
        <f t="shared" si="14"/>
        <v>-0.15615706742732294</v>
      </c>
    </row>
    <row r="81" spans="1:18" ht="45" hidden="1" x14ac:dyDescent="0.25">
      <c r="A81" s="4">
        <v>98</v>
      </c>
      <c r="B81" s="4">
        <v>98</v>
      </c>
      <c r="C81" s="4" t="s">
        <v>205</v>
      </c>
      <c r="D81" s="13" t="s">
        <v>206</v>
      </c>
      <c r="E81" s="5" t="s">
        <v>16</v>
      </c>
      <c r="F81" s="14">
        <v>4</v>
      </c>
      <c r="G81" s="6">
        <f t="shared" si="10"/>
        <v>19050</v>
      </c>
      <c r="H81" s="7">
        <v>76200</v>
      </c>
      <c r="I81" s="25">
        <v>15795</v>
      </c>
      <c r="J81" s="9" t="s">
        <v>53</v>
      </c>
      <c r="K81" s="10">
        <v>44835</v>
      </c>
      <c r="L81" s="8" t="s">
        <v>71</v>
      </c>
      <c r="M81" s="65" t="str">
        <f t="shared" si="15"/>
        <v>NO ACEPTAR RECOMENDACIÓN MAYOR VALOR</v>
      </c>
      <c r="N81" s="11" t="s">
        <v>696</v>
      </c>
      <c r="O81" s="26">
        <f t="shared" si="11"/>
        <v>-3255</v>
      </c>
      <c r="P81" s="28">
        <f t="shared" si="12"/>
        <v>-0.2060778727445394</v>
      </c>
      <c r="Q81" s="12">
        <f t="shared" si="13"/>
        <v>-13020</v>
      </c>
      <c r="R81" s="30">
        <f t="shared" si="14"/>
        <v>-0.2060778727445394</v>
      </c>
    </row>
    <row r="82" spans="1:18" ht="25.5" x14ac:dyDescent="0.25">
      <c r="A82" s="4">
        <v>99</v>
      </c>
      <c r="B82" s="4">
        <v>99</v>
      </c>
      <c r="C82" s="4" t="s">
        <v>207</v>
      </c>
      <c r="D82" s="13" t="s">
        <v>208</v>
      </c>
      <c r="E82" s="5" t="s">
        <v>16</v>
      </c>
      <c r="F82" s="6">
        <v>1800</v>
      </c>
      <c r="G82" s="6">
        <f t="shared" si="10"/>
        <v>36</v>
      </c>
      <c r="H82" s="7">
        <v>64800</v>
      </c>
      <c r="I82" s="25" t="s">
        <v>41</v>
      </c>
      <c r="J82" s="9" t="s">
        <v>41</v>
      </c>
      <c r="K82" s="10" t="s">
        <v>41</v>
      </c>
      <c r="L82" s="8" t="s">
        <v>41</v>
      </c>
      <c r="M82" s="9" t="str">
        <f t="shared" si="15"/>
        <v>ACEPTAR RECOMENDACIÓN</v>
      </c>
      <c r="N82" s="9" t="s">
        <v>42</v>
      </c>
      <c r="O82" s="26" t="str">
        <f t="shared" si="11"/>
        <v>NO APLICA</v>
      </c>
      <c r="P82" s="28" t="str">
        <f t="shared" si="12"/>
        <v>NO APLICA</v>
      </c>
      <c r="Q82" s="12" t="str">
        <f t="shared" si="13"/>
        <v>NO APLICA</v>
      </c>
      <c r="R82" s="30" t="str">
        <f t="shared" si="14"/>
        <v>NO APLICA</v>
      </c>
    </row>
    <row r="83" spans="1:18" ht="25.5" x14ac:dyDescent="0.25">
      <c r="A83" s="4">
        <v>102</v>
      </c>
      <c r="B83" s="4">
        <v>102</v>
      </c>
      <c r="C83" s="4" t="s">
        <v>209</v>
      </c>
      <c r="D83" s="13" t="s">
        <v>210</v>
      </c>
      <c r="E83" s="5" t="s">
        <v>16</v>
      </c>
      <c r="F83" s="14">
        <v>40</v>
      </c>
      <c r="G83" s="6">
        <f t="shared" si="10"/>
        <v>565</v>
      </c>
      <c r="H83" s="7">
        <v>22600</v>
      </c>
      <c r="I83" s="25" t="s">
        <v>41</v>
      </c>
      <c r="J83" s="9" t="s">
        <v>41</v>
      </c>
      <c r="K83" s="10" t="s">
        <v>41</v>
      </c>
      <c r="L83" s="8" t="s">
        <v>41</v>
      </c>
      <c r="M83" s="9" t="str">
        <f t="shared" si="15"/>
        <v>ACEPTAR RECOMENDACIÓN</v>
      </c>
      <c r="N83" s="9" t="s">
        <v>42</v>
      </c>
      <c r="O83" s="26" t="str">
        <f t="shared" si="11"/>
        <v>NO APLICA</v>
      </c>
      <c r="P83" s="28" t="str">
        <f t="shared" si="12"/>
        <v>NO APLICA</v>
      </c>
      <c r="Q83" s="12" t="str">
        <f t="shared" si="13"/>
        <v>NO APLICA</v>
      </c>
      <c r="R83" s="30" t="str">
        <f t="shared" si="14"/>
        <v>NO APLICA</v>
      </c>
    </row>
    <row r="84" spans="1:18" ht="45" hidden="1" x14ac:dyDescent="0.25">
      <c r="A84" s="4">
        <v>105</v>
      </c>
      <c r="B84" s="4">
        <v>105</v>
      </c>
      <c r="C84" s="4" t="s">
        <v>211</v>
      </c>
      <c r="D84" s="16" t="s">
        <v>212</v>
      </c>
      <c r="E84" s="5" t="s">
        <v>66</v>
      </c>
      <c r="F84" s="14">
        <v>15</v>
      </c>
      <c r="G84" s="6">
        <f t="shared" si="10"/>
        <v>16500</v>
      </c>
      <c r="H84" s="7">
        <v>247500</v>
      </c>
      <c r="I84" s="25">
        <v>15000</v>
      </c>
      <c r="J84" s="9" t="s">
        <v>685</v>
      </c>
      <c r="K84" s="10">
        <v>44756</v>
      </c>
      <c r="L84" s="8" t="s">
        <v>686</v>
      </c>
      <c r="M84" s="65" t="str">
        <f t="shared" si="15"/>
        <v>NO ACEPTAR RECOMENDACIÓN MAYOR VALOR</v>
      </c>
      <c r="N84" s="11" t="s">
        <v>696</v>
      </c>
      <c r="O84" s="26">
        <f t="shared" si="11"/>
        <v>-1500</v>
      </c>
      <c r="P84" s="28">
        <f t="shared" si="12"/>
        <v>-0.1</v>
      </c>
      <c r="Q84" s="12">
        <f t="shared" si="13"/>
        <v>-22500</v>
      </c>
      <c r="R84" s="30">
        <f t="shared" si="14"/>
        <v>-0.1</v>
      </c>
    </row>
    <row r="85" spans="1:18" ht="51" x14ac:dyDescent="0.25">
      <c r="A85" s="4">
        <v>106</v>
      </c>
      <c r="B85" s="4">
        <v>106</v>
      </c>
      <c r="C85" s="4" t="s">
        <v>213</v>
      </c>
      <c r="D85" s="13" t="s">
        <v>214</v>
      </c>
      <c r="E85" s="16" t="s">
        <v>807</v>
      </c>
      <c r="F85" s="14">
        <v>40</v>
      </c>
      <c r="G85" s="6">
        <f t="shared" si="10"/>
        <v>2000</v>
      </c>
      <c r="H85" s="7">
        <v>80000</v>
      </c>
      <c r="I85" s="25">
        <v>15800</v>
      </c>
      <c r="J85" s="9" t="s">
        <v>685</v>
      </c>
      <c r="K85" s="10">
        <v>44756</v>
      </c>
      <c r="L85" s="8" t="s">
        <v>686</v>
      </c>
      <c r="M85" s="9" t="str">
        <f t="shared" si="15"/>
        <v>ACEPTAR RECOMENDACIÓN</v>
      </c>
      <c r="N85" s="11" t="s">
        <v>42</v>
      </c>
      <c r="O85" s="26">
        <f t="shared" si="11"/>
        <v>13800</v>
      </c>
      <c r="P85" s="28">
        <f t="shared" si="12"/>
        <v>0.87341772151898733</v>
      </c>
      <c r="Q85" s="53">
        <f t="shared" si="13"/>
        <v>552000</v>
      </c>
      <c r="R85" s="30">
        <f t="shared" si="14"/>
        <v>0.87341772151898733</v>
      </c>
    </row>
    <row r="86" spans="1:18" ht="25.5" x14ac:dyDescent="0.25">
      <c r="A86" s="4">
        <v>107</v>
      </c>
      <c r="B86" s="4">
        <v>107</v>
      </c>
      <c r="C86" s="4" t="s">
        <v>216</v>
      </c>
      <c r="D86" s="13" t="s">
        <v>217</v>
      </c>
      <c r="E86" s="5" t="s">
        <v>66</v>
      </c>
      <c r="F86" s="14">
        <v>16</v>
      </c>
      <c r="G86" s="6">
        <f t="shared" si="10"/>
        <v>52598</v>
      </c>
      <c r="H86" s="7">
        <v>841568</v>
      </c>
      <c r="I86" s="25" t="s">
        <v>41</v>
      </c>
      <c r="J86" s="9" t="s">
        <v>41</v>
      </c>
      <c r="K86" s="10" t="s">
        <v>41</v>
      </c>
      <c r="L86" s="8" t="s">
        <v>41</v>
      </c>
      <c r="M86" s="9" t="str">
        <f t="shared" si="15"/>
        <v>ACEPTAR RECOMENDACIÓN</v>
      </c>
      <c r="N86" s="9" t="s">
        <v>42</v>
      </c>
      <c r="O86" s="26" t="str">
        <f t="shared" si="11"/>
        <v>NO APLICA</v>
      </c>
      <c r="P86" s="28" t="str">
        <f t="shared" si="12"/>
        <v>NO APLICA</v>
      </c>
      <c r="Q86" s="12" t="str">
        <f t="shared" si="13"/>
        <v>NO APLICA</v>
      </c>
      <c r="R86" s="30" t="str">
        <f t="shared" si="14"/>
        <v>NO APLICA</v>
      </c>
    </row>
    <row r="87" spans="1:18" ht="45" hidden="1" x14ac:dyDescent="0.25">
      <c r="A87" s="4">
        <v>108</v>
      </c>
      <c r="B87" s="4">
        <v>108</v>
      </c>
      <c r="C87" s="4" t="s">
        <v>218</v>
      </c>
      <c r="D87" s="13" t="s">
        <v>219</v>
      </c>
      <c r="E87" s="5" t="s">
        <v>16</v>
      </c>
      <c r="F87" s="14">
        <v>84</v>
      </c>
      <c r="G87" s="6">
        <f t="shared" si="10"/>
        <v>5815</v>
      </c>
      <c r="H87" s="7">
        <v>488460</v>
      </c>
      <c r="I87" s="25">
        <v>5364</v>
      </c>
      <c r="J87" s="9" t="s">
        <v>53</v>
      </c>
      <c r="K87" s="10" t="s">
        <v>677</v>
      </c>
      <c r="L87" s="8" t="s">
        <v>71</v>
      </c>
      <c r="M87" s="65" t="str">
        <f t="shared" si="15"/>
        <v>NO ACEPTAR RECOMENDACIÓN MAYOR VALOR</v>
      </c>
      <c r="N87" s="11" t="s">
        <v>696</v>
      </c>
      <c r="O87" s="26">
        <f t="shared" si="11"/>
        <v>-451</v>
      </c>
      <c r="P87" s="28">
        <f t="shared" si="12"/>
        <v>-8.4079045488441459E-2</v>
      </c>
      <c r="Q87" s="12">
        <f t="shared" si="13"/>
        <v>-37884</v>
      </c>
      <c r="R87" s="30">
        <f t="shared" si="14"/>
        <v>-8.4079045488441459E-2</v>
      </c>
    </row>
    <row r="88" spans="1:18" ht="25.5" x14ac:dyDescent="0.25">
      <c r="A88" s="4">
        <v>110</v>
      </c>
      <c r="B88" s="4">
        <v>110</v>
      </c>
      <c r="C88" s="4" t="s">
        <v>220</v>
      </c>
      <c r="D88" s="13" t="s">
        <v>221</v>
      </c>
      <c r="E88" s="16" t="s">
        <v>811</v>
      </c>
      <c r="F88" s="14">
        <v>15</v>
      </c>
      <c r="G88" s="6">
        <f t="shared" si="10"/>
        <v>4223.3100000000004</v>
      </c>
      <c r="H88" s="7">
        <v>63349.65</v>
      </c>
      <c r="I88" s="25" t="s">
        <v>41</v>
      </c>
      <c r="J88" s="9" t="s">
        <v>41</v>
      </c>
      <c r="K88" s="10" t="s">
        <v>41</v>
      </c>
      <c r="L88" s="8" t="s">
        <v>41</v>
      </c>
      <c r="M88" s="9" t="str">
        <f t="shared" si="15"/>
        <v>ACEPTAR RECOMENDACIÓN</v>
      </c>
      <c r="N88" s="9" t="s">
        <v>42</v>
      </c>
      <c r="O88" s="26" t="str">
        <f t="shared" si="11"/>
        <v>NO APLICA</v>
      </c>
      <c r="P88" s="28" t="str">
        <f t="shared" si="12"/>
        <v>NO APLICA</v>
      </c>
      <c r="Q88" s="12" t="str">
        <f t="shared" si="13"/>
        <v>NO APLICA</v>
      </c>
      <c r="R88" s="30" t="str">
        <f t="shared" si="14"/>
        <v>NO APLICA</v>
      </c>
    </row>
    <row r="89" spans="1:18" ht="30" x14ac:dyDescent="0.25">
      <c r="A89" s="4">
        <v>111</v>
      </c>
      <c r="B89" s="4">
        <v>111</v>
      </c>
      <c r="C89" s="4" t="s">
        <v>223</v>
      </c>
      <c r="D89" s="13" t="s">
        <v>224</v>
      </c>
      <c r="E89" s="16" t="s">
        <v>811</v>
      </c>
      <c r="F89" s="14">
        <v>14</v>
      </c>
      <c r="G89" s="6">
        <f t="shared" si="10"/>
        <v>2914.31</v>
      </c>
      <c r="H89" s="7">
        <v>40800.339999999997</v>
      </c>
      <c r="I89" s="25">
        <v>3326</v>
      </c>
      <c r="J89" s="9" t="s">
        <v>201</v>
      </c>
      <c r="K89" s="10">
        <v>44663</v>
      </c>
      <c r="L89" s="8" t="s">
        <v>202</v>
      </c>
      <c r="M89" s="9" t="str">
        <f t="shared" si="15"/>
        <v>ACEPTAR RECOMENDACIÓN</v>
      </c>
      <c r="N89" s="11" t="s">
        <v>42</v>
      </c>
      <c r="O89" s="26">
        <f t="shared" si="11"/>
        <v>411.69000000000005</v>
      </c>
      <c r="P89" s="28">
        <f t="shared" si="12"/>
        <v>0.12377931449188216</v>
      </c>
      <c r="Q89" s="53">
        <f t="shared" si="13"/>
        <v>5763.6600000000008</v>
      </c>
      <c r="R89" s="30">
        <f t="shared" si="14"/>
        <v>0.12377931449188216</v>
      </c>
    </row>
    <row r="90" spans="1:18" ht="38.25" x14ac:dyDescent="0.25">
      <c r="A90" s="4">
        <v>112</v>
      </c>
      <c r="B90" s="4">
        <v>112</v>
      </c>
      <c r="C90" s="4" t="s">
        <v>225</v>
      </c>
      <c r="D90" s="13" t="s">
        <v>226</v>
      </c>
      <c r="E90" s="13" t="s">
        <v>38</v>
      </c>
      <c r="F90" s="14">
        <v>17</v>
      </c>
      <c r="G90" s="6">
        <f t="shared" si="10"/>
        <v>8340</v>
      </c>
      <c r="H90" s="7">
        <v>141780</v>
      </c>
      <c r="I90" s="25" t="s">
        <v>41</v>
      </c>
      <c r="J90" s="9" t="s">
        <v>41</v>
      </c>
      <c r="K90" s="10" t="s">
        <v>41</v>
      </c>
      <c r="L90" s="8" t="s">
        <v>41</v>
      </c>
      <c r="M90" s="9" t="str">
        <f t="shared" si="15"/>
        <v>ACEPTAR RECOMENDACIÓN</v>
      </c>
      <c r="N90" s="9" t="s">
        <v>42</v>
      </c>
      <c r="O90" s="26" t="str">
        <f t="shared" si="11"/>
        <v>NO APLICA</v>
      </c>
      <c r="P90" s="28" t="str">
        <f t="shared" si="12"/>
        <v>NO APLICA</v>
      </c>
      <c r="Q90" s="12" t="str">
        <f t="shared" si="13"/>
        <v>NO APLICA</v>
      </c>
      <c r="R90" s="30" t="str">
        <f t="shared" si="14"/>
        <v>NO APLICA</v>
      </c>
    </row>
    <row r="91" spans="1:18" ht="38.25" x14ac:dyDescent="0.25">
      <c r="A91" s="4">
        <v>113</v>
      </c>
      <c r="B91" s="4">
        <v>113</v>
      </c>
      <c r="C91" s="4" t="s">
        <v>227</v>
      </c>
      <c r="D91" s="13" t="s">
        <v>228</v>
      </c>
      <c r="E91" s="13" t="s">
        <v>38</v>
      </c>
      <c r="F91" s="14">
        <v>19</v>
      </c>
      <c r="G91" s="6">
        <f t="shared" si="10"/>
        <v>2978</v>
      </c>
      <c r="H91" s="7">
        <v>56582</v>
      </c>
      <c r="I91" s="25" t="s">
        <v>41</v>
      </c>
      <c r="J91" s="9" t="s">
        <v>41</v>
      </c>
      <c r="K91" s="10" t="s">
        <v>41</v>
      </c>
      <c r="L91" s="8" t="s">
        <v>41</v>
      </c>
      <c r="M91" s="9" t="str">
        <f t="shared" si="15"/>
        <v>ACEPTAR RECOMENDACIÓN</v>
      </c>
      <c r="N91" s="9" t="s">
        <v>42</v>
      </c>
      <c r="O91" s="26" t="str">
        <f t="shared" si="11"/>
        <v>NO APLICA</v>
      </c>
      <c r="P91" s="28" t="str">
        <f t="shared" si="12"/>
        <v>NO APLICA</v>
      </c>
      <c r="Q91" s="12" t="str">
        <f t="shared" si="13"/>
        <v>NO APLICA</v>
      </c>
      <c r="R91" s="30" t="str">
        <f t="shared" si="14"/>
        <v>NO APLICA</v>
      </c>
    </row>
    <row r="92" spans="1:18" ht="45" hidden="1" x14ac:dyDescent="0.25">
      <c r="A92" s="4">
        <v>118</v>
      </c>
      <c r="B92" s="4">
        <v>118</v>
      </c>
      <c r="C92" s="4" t="s">
        <v>229</v>
      </c>
      <c r="D92" s="5" t="s">
        <v>230</v>
      </c>
      <c r="E92" s="5" t="s">
        <v>16</v>
      </c>
      <c r="F92" s="14">
        <v>55</v>
      </c>
      <c r="G92" s="6">
        <f t="shared" si="10"/>
        <v>288</v>
      </c>
      <c r="H92" s="7">
        <v>15840</v>
      </c>
      <c r="I92" s="25">
        <v>249.9</v>
      </c>
      <c r="J92" s="9" t="s">
        <v>231</v>
      </c>
      <c r="K92" s="10">
        <v>44835</v>
      </c>
      <c r="L92" s="8" t="s">
        <v>232</v>
      </c>
      <c r="M92" s="65" t="str">
        <f t="shared" si="15"/>
        <v>NO ACEPTAR RECOMENDACIÓN MAYOR VALOR</v>
      </c>
      <c r="N92" s="11" t="s">
        <v>696</v>
      </c>
      <c r="O92" s="26">
        <f t="shared" si="11"/>
        <v>-38.099999999999994</v>
      </c>
      <c r="P92" s="28">
        <f t="shared" si="12"/>
        <v>-0.15246098439375746</v>
      </c>
      <c r="Q92" s="12">
        <f t="shared" si="13"/>
        <v>-2095.4999999999995</v>
      </c>
      <c r="R92" s="30">
        <f t="shared" si="14"/>
        <v>-0.15246098439375746</v>
      </c>
    </row>
    <row r="93" spans="1:18" ht="63.75" x14ac:dyDescent="0.25">
      <c r="A93" s="4">
        <v>121</v>
      </c>
      <c r="B93" s="4">
        <v>121</v>
      </c>
      <c r="C93" s="4" t="s">
        <v>233</v>
      </c>
      <c r="D93" s="13" t="s">
        <v>234</v>
      </c>
      <c r="E93" s="5" t="s">
        <v>16</v>
      </c>
      <c r="F93" s="14">
        <v>5</v>
      </c>
      <c r="G93" s="6">
        <f t="shared" si="10"/>
        <v>70151</v>
      </c>
      <c r="H93" s="7">
        <v>350755</v>
      </c>
      <c r="I93" s="25" t="s">
        <v>41</v>
      </c>
      <c r="J93" s="9" t="s">
        <v>41</v>
      </c>
      <c r="K93" s="10" t="s">
        <v>41</v>
      </c>
      <c r="L93" s="8" t="s">
        <v>41</v>
      </c>
      <c r="M93" s="9" t="str">
        <f t="shared" si="15"/>
        <v>ACEPTAR RECOMENDACIÓN</v>
      </c>
      <c r="N93" s="9" t="s">
        <v>42</v>
      </c>
      <c r="O93" s="26" t="str">
        <f t="shared" si="11"/>
        <v>NO APLICA</v>
      </c>
      <c r="P93" s="28" t="str">
        <f t="shared" si="12"/>
        <v>NO APLICA</v>
      </c>
      <c r="Q93" s="12" t="str">
        <f t="shared" si="13"/>
        <v>NO APLICA</v>
      </c>
      <c r="R93" s="30" t="str">
        <f t="shared" si="14"/>
        <v>NO APLICA</v>
      </c>
    </row>
    <row r="94" spans="1:18" ht="45" x14ac:dyDescent="0.25">
      <c r="A94" s="4">
        <v>122</v>
      </c>
      <c r="B94" s="4">
        <v>122</v>
      </c>
      <c r="C94" s="4" t="s">
        <v>235</v>
      </c>
      <c r="D94" s="5" t="s">
        <v>236</v>
      </c>
      <c r="E94" s="5" t="s">
        <v>27</v>
      </c>
      <c r="F94" s="14">
        <v>1</v>
      </c>
      <c r="G94" s="6">
        <f t="shared" si="10"/>
        <v>1224719</v>
      </c>
      <c r="H94" s="7">
        <v>1224719</v>
      </c>
      <c r="I94" s="25" t="s">
        <v>57</v>
      </c>
      <c r="J94" s="9" t="s">
        <v>57</v>
      </c>
      <c r="K94" s="10" t="s">
        <v>57</v>
      </c>
      <c r="L94" s="8" t="s">
        <v>57</v>
      </c>
      <c r="M94" s="9" t="s">
        <v>703</v>
      </c>
      <c r="N94" s="9" t="s">
        <v>42</v>
      </c>
      <c r="O94" s="26" t="str">
        <f t="shared" si="11"/>
        <v>NO APLICA</v>
      </c>
      <c r="P94" s="28" t="str">
        <f t="shared" si="12"/>
        <v>NO APLICA</v>
      </c>
      <c r="Q94" s="12" t="str">
        <f t="shared" si="13"/>
        <v>NO APLICA</v>
      </c>
      <c r="R94" s="30" t="str">
        <f t="shared" si="14"/>
        <v>NO APLICA</v>
      </c>
    </row>
    <row r="95" spans="1:18" ht="90" hidden="1" x14ac:dyDescent="0.25">
      <c r="A95" s="4">
        <v>123</v>
      </c>
      <c r="B95" s="4">
        <v>123</v>
      </c>
      <c r="C95" s="4" t="s">
        <v>237</v>
      </c>
      <c r="D95" s="13" t="s">
        <v>238</v>
      </c>
      <c r="E95" s="13" t="s">
        <v>38</v>
      </c>
      <c r="F95" s="6">
        <v>1000</v>
      </c>
      <c r="G95" s="6">
        <f t="shared" si="10"/>
        <v>1964</v>
      </c>
      <c r="H95" s="7">
        <v>1964000</v>
      </c>
      <c r="I95" s="25">
        <v>1502</v>
      </c>
      <c r="J95" s="9" t="s">
        <v>678</v>
      </c>
      <c r="K95" s="10">
        <v>44792</v>
      </c>
      <c r="L95" s="8" t="s">
        <v>679</v>
      </c>
      <c r="M95" s="65" t="str">
        <f t="shared" ref="M95:M104" si="16">+IF(I95&gt;G95,"ACEPTAR RECOMENDACIÓN",IF(I95&lt;G95,"NO ACEPTAR RECOMENDACIÓN MAYOR VALOR",IF(I95=G95,"IGUAL VALOR VERIFICACIÓN",)))</f>
        <v>NO ACEPTAR RECOMENDACIÓN MAYOR VALOR</v>
      </c>
      <c r="N95" s="11" t="s">
        <v>696</v>
      </c>
      <c r="O95" s="26">
        <f t="shared" si="11"/>
        <v>-462</v>
      </c>
      <c r="P95" s="28">
        <f t="shared" si="12"/>
        <v>-0.30758988015978694</v>
      </c>
      <c r="Q95" s="12">
        <f t="shared" si="13"/>
        <v>-462000</v>
      </c>
      <c r="R95" s="30">
        <f t="shared" si="14"/>
        <v>-0.30758988015978694</v>
      </c>
    </row>
    <row r="96" spans="1:18" ht="90" hidden="1" x14ac:dyDescent="0.25">
      <c r="A96" s="4">
        <v>125</v>
      </c>
      <c r="B96" s="4">
        <v>125</v>
      </c>
      <c r="C96" s="4" t="s">
        <v>239</v>
      </c>
      <c r="D96" s="13" t="s">
        <v>240</v>
      </c>
      <c r="E96" s="5" t="s">
        <v>241</v>
      </c>
      <c r="F96" s="6">
        <v>1700</v>
      </c>
      <c r="G96" s="6">
        <f t="shared" si="10"/>
        <v>1516.06</v>
      </c>
      <c r="H96" s="7">
        <v>2577302</v>
      </c>
      <c r="I96" s="25">
        <v>1044</v>
      </c>
      <c r="J96" s="9" t="s">
        <v>678</v>
      </c>
      <c r="K96" s="10">
        <v>44792</v>
      </c>
      <c r="L96" s="8" t="s">
        <v>679</v>
      </c>
      <c r="M96" s="65" t="str">
        <f t="shared" si="16"/>
        <v>NO ACEPTAR RECOMENDACIÓN MAYOR VALOR</v>
      </c>
      <c r="N96" s="11" t="s">
        <v>696</v>
      </c>
      <c r="O96" s="26">
        <f t="shared" si="11"/>
        <v>-472.05999999999995</v>
      </c>
      <c r="P96" s="28">
        <f t="shared" si="12"/>
        <v>-0.45216475095785436</v>
      </c>
      <c r="Q96" s="12">
        <f t="shared" si="13"/>
        <v>-802501.99999999988</v>
      </c>
      <c r="R96" s="30">
        <f t="shared" si="14"/>
        <v>-0.45216475095785436</v>
      </c>
    </row>
    <row r="97" spans="1:18" ht="51" hidden="1" x14ac:dyDescent="0.25">
      <c r="A97" s="4">
        <v>126</v>
      </c>
      <c r="B97" s="4">
        <v>126</v>
      </c>
      <c r="C97" s="4" t="s">
        <v>242</v>
      </c>
      <c r="D97" s="13" t="s">
        <v>243</v>
      </c>
      <c r="E97" s="5" t="s">
        <v>241</v>
      </c>
      <c r="F97" s="14">
        <v>540</v>
      </c>
      <c r="G97" s="6">
        <f t="shared" si="10"/>
        <v>561.68000000000006</v>
      </c>
      <c r="H97" s="7">
        <v>303307.2</v>
      </c>
      <c r="I97" s="25">
        <v>549.78</v>
      </c>
      <c r="J97" s="9" t="s">
        <v>244</v>
      </c>
      <c r="K97" s="10">
        <v>44835</v>
      </c>
      <c r="L97" s="8" t="s">
        <v>245</v>
      </c>
      <c r="M97" s="65" t="str">
        <f t="shared" si="16"/>
        <v>NO ACEPTAR RECOMENDACIÓN MAYOR VALOR</v>
      </c>
      <c r="N97" s="11" t="s">
        <v>696</v>
      </c>
      <c r="O97" s="26">
        <f t="shared" si="11"/>
        <v>-11.900000000000091</v>
      </c>
      <c r="P97" s="28">
        <f t="shared" si="12"/>
        <v>-2.1645021645021811E-2</v>
      </c>
      <c r="Q97" s="12">
        <f t="shared" si="13"/>
        <v>-6426.0000000000491</v>
      </c>
      <c r="R97" s="30">
        <f t="shared" si="14"/>
        <v>-2.1645021645021811E-2</v>
      </c>
    </row>
    <row r="98" spans="1:18" ht="51" x14ac:dyDescent="0.25">
      <c r="A98" s="4">
        <v>127</v>
      </c>
      <c r="B98" s="4">
        <v>127</v>
      </c>
      <c r="C98" s="4" t="s">
        <v>246</v>
      </c>
      <c r="D98" s="13" t="s">
        <v>247</v>
      </c>
      <c r="E98" s="5" t="s">
        <v>241</v>
      </c>
      <c r="F98" s="6">
        <v>1500</v>
      </c>
      <c r="G98" s="6">
        <f t="shared" si="10"/>
        <v>1306.6199999999999</v>
      </c>
      <c r="H98" s="7">
        <v>1959930</v>
      </c>
      <c r="I98" s="25" t="s">
        <v>41</v>
      </c>
      <c r="J98" s="9" t="s">
        <v>41</v>
      </c>
      <c r="K98" s="10" t="s">
        <v>41</v>
      </c>
      <c r="L98" s="8" t="s">
        <v>41</v>
      </c>
      <c r="M98" s="9" t="str">
        <f t="shared" si="16"/>
        <v>ACEPTAR RECOMENDACIÓN</v>
      </c>
      <c r="N98" s="9" t="s">
        <v>42</v>
      </c>
      <c r="O98" s="26" t="str">
        <f t="shared" si="11"/>
        <v>NO APLICA</v>
      </c>
      <c r="P98" s="28" t="str">
        <f t="shared" si="12"/>
        <v>NO APLICA</v>
      </c>
      <c r="Q98" s="12" t="str">
        <f t="shared" si="13"/>
        <v>NO APLICA</v>
      </c>
      <c r="R98" s="30" t="str">
        <f t="shared" si="14"/>
        <v>NO APLICA</v>
      </c>
    </row>
    <row r="99" spans="1:18" ht="25.5" x14ac:dyDescent="0.25">
      <c r="A99" s="4">
        <v>128</v>
      </c>
      <c r="B99" s="4">
        <v>128</v>
      </c>
      <c r="C99" s="4" t="s">
        <v>248</v>
      </c>
      <c r="D99" s="13" t="s">
        <v>249</v>
      </c>
      <c r="E99" s="16" t="s">
        <v>811</v>
      </c>
      <c r="F99" s="14">
        <v>350</v>
      </c>
      <c r="G99" s="6">
        <f t="shared" si="10"/>
        <v>19824</v>
      </c>
      <c r="H99" s="7">
        <v>6938400</v>
      </c>
      <c r="I99" s="25" t="s">
        <v>41</v>
      </c>
      <c r="J99" s="9" t="s">
        <v>41</v>
      </c>
      <c r="K99" s="10" t="s">
        <v>41</v>
      </c>
      <c r="L99" s="8" t="s">
        <v>41</v>
      </c>
      <c r="M99" s="9" t="str">
        <f t="shared" si="16"/>
        <v>ACEPTAR RECOMENDACIÓN</v>
      </c>
      <c r="N99" s="9" t="s">
        <v>42</v>
      </c>
      <c r="O99" s="26" t="str">
        <f t="shared" si="11"/>
        <v>NO APLICA</v>
      </c>
      <c r="P99" s="28" t="str">
        <f t="shared" si="12"/>
        <v>NO APLICA</v>
      </c>
      <c r="Q99" s="12" t="str">
        <f t="shared" si="13"/>
        <v>NO APLICA</v>
      </c>
      <c r="R99" s="30" t="str">
        <f t="shared" si="14"/>
        <v>NO APLICA</v>
      </c>
    </row>
    <row r="100" spans="1:18" ht="51" hidden="1" x14ac:dyDescent="0.25">
      <c r="A100" s="4">
        <v>129</v>
      </c>
      <c r="B100" s="4">
        <v>129</v>
      </c>
      <c r="C100" s="4" t="s">
        <v>250</v>
      </c>
      <c r="D100" s="13" t="s">
        <v>251</v>
      </c>
      <c r="E100" s="16" t="s">
        <v>746</v>
      </c>
      <c r="F100" s="14">
        <v>400</v>
      </c>
      <c r="G100" s="6">
        <f t="shared" si="10"/>
        <v>20625</v>
      </c>
      <c r="H100" s="7">
        <v>8250000</v>
      </c>
      <c r="I100" s="25">
        <v>15225</v>
      </c>
      <c r="J100" s="9" t="s">
        <v>53</v>
      </c>
      <c r="K100" s="10">
        <v>44753</v>
      </c>
      <c r="L100" s="8" t="s">
        <v>687</v>
      </c>
      <c r="M100" s="65" t="str">
        <f t="shared" si="16"/>
        <v>NO ACEPTAR RECOMENDACIÓN MAYOR VALOR</v>
      </c>
      <c r="N100" s="11" t="s">
        <v>696</v>
      </c>
      <c r="O100" s="26">
        <f t="shared" si="11"/>
        <v>-5400</v>
      </c>
      <c r="P100" s="28">
        <f t="shared" si="12"/>
        <v>-0.35467980295566504</v>
      </c>
      <c r="Q100" s="12">
        <f t="shared" si="13"/>
        <v>-2160000</v>
      </c>
      <c r="R100" s="30">
        <f t="shared" si="14"/>
        <v>-0.35467980295566504</v>
      </c>
    </row>
    <row r="101" spans="1:18" ht="45" hidden="1" x14ac:dyDescent="0.25">
      <c r="A101" s="4">
        <v>130</v>
      </c>
      <c r="B101" s="4">
        <v>130</v>
      </c>
      <c r="C101" s="4" t="s">
        <v>252</v>
      </c>
      <c r="D101" s="13" t="s">
        <v>253</v>
      </c>
      <c r="E101" s="5" t="s">
        <v>59</v>
      </c>
      <c r="F101" s="14">
        <v>65</v>
      </c>
      <c r="G101" s="6">
        <f t="shared" si="10"/>
        <v>20625</v>
      </c>
      <c r="H101" s="7">
        <v>1340625</v>
      </c>
      <c r="I101" s="25">
        <v>17955</v>
      </c>
      <c r="J101" s="9" t="s">
        <v>53</v>
      </c>
      <c r="K101" s="10">
        <v>44753</v>
      </c>
      <c r="L101" s="8" t="s">
        <v>687</v>
      </c>
      <c r="M101" s="65" t="str">
        <f t="shared" si="16"/>
        <v>NO ACEPTAR RECOMENDACIÓN MAYOR VALOR</v>
      </c>
      <c r="N101" s="11" t="s">
        <v>696</v>
      </c>
      <c r="O101" s="26">
        <f t="shared" si="11"/>
        <v>-2670</v>
      </c>
      <c r="P101" s="28">
        <f t="shared" si="12"/>
        <v>-0.14870509607351712</v>
      </c>
      <c r="Q101" s="12">
        <f t="shared" si="13"/>
        <v>-173550</v>
      </c>
      <c r="R101" s="30">
        <f t="shared" si="14"/>
        <v>-0.14870509607351712</v>
      </c>
    </row>
    <row r="102" spans="1:18" ht="51" x14ac:dyDescent="0.25">
      <c r="A102" s="4">
        <v>131</v>
      </c>
      <c r="B102" s="4">
        <v>131</v>
      </c>
      <c r="C102" s="4" t="s">
        <v>254</v>
      </c>
      <c r="D102" s="13" t="s">
        <v>255</v>
      </c>
      <c r="E102" s="5" t="s">
        <v>59</v>
      </c>
      <c r="F102" s="6">
        <v>3000</v>
      </c>
      <c r="G102" s="6">
        <f t="shared" si="10"/>
        <v>780</v>
      </c>
      <c r="H102" s="7">
        <v>2340000</v>
      </c>
      <c r="I102" s="25">
        <v>860</v>
      </c>
      <c r="J102" s="9" t="s">
        <v>28</v>
      </c>
      <c r="K102" s="10">
        <v>44669</v>
      </c>
      <c r="L102" s="8" t="s">
        <v>29</v>
      </c>
      <c r="M102" s="9" t="str">
        <f t="shared" si="16"/>
        <v>ACEPTAR RECOMENDACIÓN</v>
      </c>
      <c r="N102" s="11" t="s">
        <v>42</v>
      </c>
      <c r="O102" s="26">
        <f t="shared" si="11"/>
        <v>80</v>
      </c>
      <c r="P102" s="28">
        <f t="shared" si="12"/>
        <v>9.3023255813953487E-2</v>
      </c>
      <c r="Q102" s="53">
        <f t="shared" si="13"/>
        <v>240000</v>
      </c>
      <c r="R102" s="30">
        <f t="shared" si="14"/>
        <v>9.3023255813953487E-2</v>
      </c>
    </row>
    <row r="103" spans="1:18" ht="45" hidden="1" x14ac:dyDescent="0.25">
      <c r="A103" s="4">
        <v>132</v>
      </c>
      <c r="B103" s="4">
        <v>132</v>
      </c>
      <c r="C103" s="4" t="s">
        <v>256</v>
      </c>
      <c r="D103" s="5" t="s">
        <v>257</v>
      </c>
      <c r="E103" s="5" t="s">
        <v>27</v>
      </c>
      <c r="F103" s="14">
        <v>103</v>
      </c>
      <c r="G103" s="6">
        <f t="shared" si="10"/>
        <v>19398</v>
      </c>
      <c r="H103" s="7">
        <v>1997994</v>
      </c>
      <c r="I103" s="25">
        <v>12821</v>
      </c>
      <c r="J103" s="9" t="s">
        <v>95</v>
      </c>
      <c r="K103" s="10">
        <v>44835</v>
      </c>
      <c r="L103" s="8" t="s">
        <v>121</v>
      </c>
      <c r="M103" s="65" t="str">
        <f t="shared" si="16"/>
        <v>NO ACEPTAR RECOMENDACIÓN MAYOR VALOR</v>
      </c>
      <c r="N103" s="11" t="s">
        <v>696</v>
      </c>
      <c r="O103" s="26">
        <f t="shared" si="11"/>
        <v>-6577</v>
      </c>
      <c r="P103" s="28">
        <f t="shared" si="12"/>
        <v>-0.51298650651275246</v>
      </c>
      <c r="Q103" s="12">
        <f t="shared" si="13"/>
        <v>-677431</v>
      </c>
      <c r="R103" s="30">
        <f t="shared" si="14"/>
        <v>-0.51298650651275246</v>
      </c>
    </row>
    <row r="104" spans="1:18" ht="30" x14ac:dyDescent="0.25">
      <c r="A104" s="4">
        <v>134</v>
      </c>
      <c r="B104" s="4">
        <v>134</v>
      </c>
      <c r="C104" s="4" t="s">
        <v>258</v>
      </c>
      <c r="D104" s="13" t="s">
        <v>259</v>
      </c>
      <c r="E104" s="5" t="s">
        <v>27</v>
      </c>
      <c r="F104" s="14">
        <v>326</v>
      </c>
      <c r="G104" s="6">
        <f t="shared" si="10"/>
        <v>1524</v>
      </c>
      <c r="H104" s="7">
        <v>496824</v>
      </c>
      <c r="I104" s="25">
        <v>1909</v>
      </c>
      <c r="J104" s="9" t="s">
        <v>53</v>
      </c>
      <c r="K104" s="10">
        <v>44835</v>
      </c>
      <c r="L104" s="8" t="s">
        <v>71</v>
      </c>
      <c r="M104" s="9" t="str">
        <f t="shared" si="16"/>
        <v>ACEPTAR RECOMENDACIÓN</v>
      </c>
      <c r="N104" s="11" t="s">
        <v>42</v>
      </c>
      <c r="O104" s="26">
        <f t="shared" si="11"/>
        <v>385</v>
      </c>
      <c r="P104" s="28">
        <f t="shared" si="12"/>
        <v>0.20167627029858565</v>
      </c>
      <c r="Q104" s="53">
        <f t="shared" si="13"/>
        <v>125510</v>
      </c>
      <c r="R104" s="30">
        <f t="shared" si="14"/>
        <v>0.20167627029858565</v>
      </c>
    </row>
    <row r="105" spans="1:18" ht="45" x14ac:dyDescent="0.25">
      <c r="A105" s="4">
        <v>136</v>
      </c>
      <c r="B105" s="4">
        <v>136</v>
      </c>
      <c r="C105" s="4" t="s">
        <v>260</v>
      </c>
      <c r="D105" s="13" t="s">
        <v>261</v>
      </c>
      <c r="E105" s="5" t="s">
        <v>16</v>
      </c>
      <c r="F105" s="14">
        <v>1</v>
      </c>
      <c r="G105" s="6">
        <f t="shared" si="10"/>
        <v>118</v>
      </c>
      <c r="H105" s="15">
        <v>118</v>
      </c>
      <c r="I105" s="25" t="s">
        <v>57</v>
      </c>
      <c r="J105" s="9" t="s">
        <v>57</v>
      </c>
      <c r="K105" s="10" t="s">
        <v>57</v>
      </c>
      <c r="L105" s="8" t="s">
        <v>57</v>
      </c>
      <c r="M105" s="9" t="s">
        <v>703</v>
      </c>
      <c r="N105" s="11" t="s">
        <v>42</v>
      </c>
      <c r="O105" s="26" t="str">
        <f t="shared" si="11"/>
        <v>NO APLICA</v>
      </c>
      <c r="P105" s="28" t="str">
        <f t="shared" si="12"/>
        <v>NO APLICA</v>
      </c>
      <c r="Q105" s="53" t="str">
        <f t="shared" si="13"/>
        <v>NO APLICA</v>
      </c>
      <c r="R105" s="30" t="str">
        <f t="shared" si="14"/>
        <v>NO APLICA</v>
      </c>
    </row>
    <row r="106" spans="1:18" ht="45" hidden="1" x14ac:dyDescent="0.25">
      <c r="A106" s="4">
        <v>137</v>
      </c>
      <c r="B106" s="4">
        <v>137</v>
      </c>
      <c r="C106" s="4" t="s">
        <v>262</v>
      </c>
      <c r="D106" s="13" t="s">
        <v>263</v>
      </c>
      <c r="E106" s="5" t="s">
        <v>16</v>
      </c>
      <c r="F106" s="14">
        <v>449</v>
      </c>
      <c r="G106" s="6">
        <f t="shared" si="10"/>
        <v>826</v>
      </c>
      <c r="H106" s="7">
        <v>370874</v>
      </c>
      <c r="I106" s="25">
        <v>825.86</v>
      </c>
      <c r="J106" s="9" t="s">
        <v>114</v>
      </c>
      <c r="K106" s="10">
        <v>44834</v>
      </c>
      <c r="L106" s="8" t="s">
        <v>115</v>
      </c>
      <c r="M106" s="65" t="str">
        <f t="shared" ref="M106:M118" si="17">+IF(I106&gt;G106,"ACEPTAR RECOMENDACIÓN",IF(I106&lt;G106,"NO ACEPTAR RECOMENDACIÓN MAYOR VALOR",IF(I106=G106,"IGUAL VALOR VERIFICACIÓN",)))</f>
        <v>NO ACEPTAR RECOMENDACIÓN MAYOR VALOR</v>
      </c>
      <c r="N106" s="11" t="s">
        <v>697</v>
      </c>
      <c r="O106" s="26">
        <f t="shared" si="11"/>
        <v>-0.13999999999998636</v>
      </c>
      <c r="P106" s="28">
        <f t="shared" si="12"/>
        <v>-1.6952025767077514E-4</v>
      </c>
      <c r="Q106" s="12">
        <f t="shared" si="13"/>
        <v>-62.859999999993875</v>
      </c>
      <c r="R106" s="30">
        <f t="shared" si="14"/>
        <v>-1.6952025767077514E-4</v>
      </c>
    </row>
    <row r="107" spans="1:18" ht="25.5" x14ac:dyDescent="0.25">
      <c r="A107" s="4">
        <v>138</v>
      </c>
      <c r="B107" s="4">
        <v>138</v>
      </c>
      <c r="C107" s="4" t="s">
        <v>264</v>
      </c>
      <c r="D107" s="13" t="s">
        <v>265</v>
      </c>
      <c r="E107" s="5" t="s">
        <v>16</v>
      </c>
      <c r="F107" s="14">
        <v>94</v>
      </c>
      <c r="G107" s="6">
        <f t="shared" si="10"/>
        <v>862</v>
      </c>
      <c r="H107" s="7">
        <v>81028</v>
      </c>
      <c r="I107" s="25">
        <v>922.25</v>
      </c>
      <c r="J107" s="9" t="s">
        <v>114</v>
      </c>
      <c r="K107" s="10">
        <v>44834</v>
      </c>
      <c r="L107" s="8" t="s">
        <v>115</v>
      </c>
      <c r="M107" s="9" t="str">
        <f t="shared" si="17"/>
        <v>ACEPTAR RECOMENDACIÓN</v>
      </c>
      <c r="N107" s="11" t="s">
        <v>42</v>
      </c>
      <c r="O107" s="26">
        <f t="shared" si="11"/>
        <v>60.25</v>
      </c>
      <c r="P107" s="28">
        <f t="shared" si="12"/>
        <v>6.5329357549471403E-2</v>
      </c>
      <c r="Q107" s="53">
        <f t="shared" si="13"/>
        <v>5663.5</v>
      </c>
      <c r="R107" s="30">
        <f t="shared" si="14"/>
        <v>6.5329357549471403E-2</v>
      </c>
    </row>
    <row r="108" spans="1:18" ht="45" hidden="1" x14ac:dyDescent="0.25">
      <c r="A108" s="4">
        <v>142</v>
      </c>
      <c r="B108" s="4">
        <v>142</v>
      </c>
      <c r="C108" s="4" t="s">
        <v>266</v>
      </c>
      <c r="D108" s="13" t="s">
        <v>267</v>
      </c>
      <c r="E108" s="5" t="s">
        <v>193</v>
      </c>
      <c r="F108" s="14">
        <v>63</v>
      </c>
      <c r="G108" s="6">
        <f t="shared" si="10"/>
        <v>8505</v>
      </c>
      <c r="H108" s="7">
        <v>535815</v>
      </c>
      <c r="I108" s="25">
        <v>6671</v>
      </c>
      <c r="J108" s="9" t="s">
        <v>268</v>
      </c>
      <c r="K108" s="10">
        <v>44676</v>
      </c>
      <c r="L108" s="8" t="s">
        <v>269</v>
      </c>
      <c r="M108" s="65" t="str">
        <f t="shared" si="17"/>
        <v>NO ACEPTAR RECOMENDACIÓN MAYOR VALOR</v>
      </c>
      <c r="N108" s="11" t="s">
        <v>696</v>
      </c>
      <c r="O108" s="26">
        <f t="shared" si="11"/>
        <v>-1834</v>
      </c>
      <c r="P108" s="28">
        <f t="shared" si="12"/>
        <v>-0.27492130115424973</v>
      </c>
      <c r="Q108" s="12">
        <f t="shared" si="13"/>
        <v>-115542</v>
      </c>
      <c r="R108" s="30">
        <f t="shared" si="14"/>
        <v>-0.27492130115424973</v>
      </c>
    </row>
    <row r="109" spans="1:18" x14ac:dyDescent="0.25">
      <c r="A109" s="4">
        <v>143</v>
      </c>
      <c r="B109" s="4">
        <v>143</v>
      </c>
      <c r="C109" s="4" t="s">
        <v>270</v>
      </c>
      <c r="D109" s="5" t="s">
        <v>271</v>
      </c>
      <c r="E109" s="5" t="s">
        <v>16</v>
      </c>
      <c r="F109" s="6">
        <v>1000</v>
      </c>
      <c r="G109" s="6">
        <f t="shared" si="10"/>
        <v>775</v>
      </c>
      <c r="H109" s="7">
        <v>775000</v>
      </c>
      <c r="I109" s="25">
        <v>775</v>
      </c>
      <c r="J109" s="9" t="s">
        <v>114</v>
      </c>
      <c r="K109" s="10">
        <v>44834</v>
      </c>
      <c r="L109" s="8" t="s">
        <v>115</v>
      </c>
      <c r="M109" s="9" t="str">
        <f t="shared" si="17"/>
        <v>IGUAL VALOR VERIFICACIÓN</v>
      </c>
      <c r="N109" s="11" t="s">
        <v>697</v>
      </c>
      <c r="O109" s="26">
        <f t="shared" si="11"/>
        <v>0</v>
      </c>
      <c r="P109" s="28">
        <f t="shared" si="12"/>
        <v>0</v>
      </c>
      <c r="Q109" s="12">
        <f t="shared" si="13"/>
        <v>0</v>
      </c>
      <c r="R109" s="30">
        <f t="shared" si="14"/>
        <v>0</v>
      </c>
    </row>
    <row r="110" spans="1:18" ht="30" x14ac:dyDescent="0.25">
      <c r="A110" s="4">
        <v>144</v>
      </c>
      <c r="B110" s="4">
        <v>144</v>
      </c>
      <c r="C110" s="4" t="s">
        <v>272</v>
      </c>
      <c r="D110" s="5" t="s">
        <v>273</v>
      </c>
      <c r="E110" s="5" t="s">
        <v>16</v>
      </c>
      <c r="F110" s="6">
        <v>1800</v>
      </c>
      <c r="G110" s="6">
        <f t="shared" si="10"/>
        <v>764</v>
      </c>
      <c r="H110" s="7">
        <v>1375200</v>
      </c>
      <c r="I110" s="25">
        <v>823</v>
      </c>
      <c r="J110" s="9" t="s">
        <v>53</v>
      </c>
      <c r="K110" s="10" t="s">
        <v>677</v>
      </c>
      <c r="L110" s="8" t="s">
        <v>71</v>
      </c>
      <c r="M110" s="9" t="str">
        <f t="shared" si="17"/>
        <v>ACEPTAR RECOMENDACIÓN</v>
      </c>
      <c r="N110" s="11" t="s">
        <v>42</v>
      </c>
      <c r="O110" s="26">
        <f t="shared" si="11"/>
        <v>59</v>
      </c>
      <c r="P110" s="28">
        <f t="shared" si="12"/>
        <v>7.168894289185905E-2</v>
      </c>
      <c r="Q110" s="53">
        <f t="shared" si="13"/>
        <v>106200</v>
      </c>
      <c r="R110" s="30">
        <f t="shared" si="14"/>
        <v>7.168894289185905E-2</v>
      </c>
    </row>
    <row r="111" spans="1:18" ht="25.5" x14ac:dyDescent="0.25">
      <c r="A111" s="4">
        <v>148</v>
      </c>
      <c r="B111" s="4">
        <v>148</v>
      </c>
      <c r="C111" s="4" t="s">
        <v>274</v>
      </c>
      <c r="D111" s="13" t="s">
        <v>275</v>
      </c>
      <c r="E111" s="5" t="s">
        <v>16</v>
      </c>
      <c r="F111" s="14">
        <v>29</v>
      </c>
      <c r="G111" s="6">
        <f t="shared" si="10"/>
        <v>9693</v>
      </c>
      <c r="H111" s="7">
        <v>281097</v>
      </c>
      <c r="I111" s="25">
        <v>9966.25</v>
      </c>
      <c r="J111" s="9" t="s">
        <v>114</v>
      </c>
      <c r="K111" s="10">
        <v>44834</v>
      </c>
      <c r="L111" s="8" t="s">
        <v>115</v>
      </c>
      <c r="M111" s="9" t="str">
        <f t="shared" si="17"/>
        <v>ACEPTAR RECOMENDACIÓN</v>
      </c>
      <c r="N111" s="11" t="s">
        <v>42</v>
      </c>
      <c r="O111" s="26">
        <f t="shared" si="11"/>
        <v>273.25</v>
      </c>
      <c r="P111" s="28">
        <f t="shared" si="12"/>
        <v>2.7417534177850245E-2</v>
      </c>
      <c r="Q111" s="53">
        <f t="shared" si="13"/>
        <v>7924.25</v>
      </c>
      <c r="R111" s="30">
        <f t="shared" si="14"/>
        <v>2.7417534177850245E-2</v>
      </c>
    </row>
    <row r="112" spans="1:18" ht="45" hidden="1" x14ac:dyDescent="0.25">
      <c r="A112" s="4">
        <v>151</v>
      </c>
      <c r="B112" s="4">
        <v>151</v>
      </c>
      <c r="C112" s="4" t="s">
        <v>276</v>
      </c>
      <c r="D112" s="5" t="s">
        <v>277</v>
      </c>
      <c r="E112" s="5" t="s">
        <v>16</v>
      </c>
      <c r="F112" s="14">
        <v>600</v>
      </c>
      <c r="G112" s="6">
        <f t="shared" si="10"/>
        <v>4284</v>
      </c>
      <c r="H112" s="7">
        <v>2570400</v>
      </c>
      <c r="I112" s="25">
        <v>2694</v>
      </c>
      <c r="J112" s="9" t="s">
        <v>95</v>
      </c>
      <c r="K112" s="10">
        <v>44546</v>
      </c>
      <c r="L112" s="8" t="s">
        <v>96</v>
      </c>
      <c r="M112" s="65" t="str">
        <f t="shared" si="17"/>
        <v>NO ACEPTAR RECOMENDACIÓN MAYOR VALOR</v>
      </c>
      <c r="N112" s="11" t="s">
        <v>696</v>
      </c>
      <c r="O112" s="26">
        <f t="shared" si="11"/>
        <v>-1590</v>
      </c>
      <c r="P112" s="28">
        <f t="shared" si="12"/>
        <v>-0.59020044543429839</v>
      </c>
      <c r="Q112" s="12">
        <f t="shared" si="13"/>
        <v>-954000</v>
      </c>
      <c r="R112" s="30">
        <f t="shared" si="14"/>
        <v>-0.59020044543429839</v>
      </c>
    </row>
    <row r="113" spans="1:18" ht="45" hidden="1" x14ac:dyDescent="0.25">
      <c r="A113" s="4">
        <v>156</v>
      </c>
      <c r="B113" s="4">
        <v>156</v>
      </c>
      <c r="C113" s="4" t="s">
        <v>278</v>
      </c>
      <c r="D113" s="13" t="s">
        <v>279</v>
      </c>
      <c r="E113" s="5" t="s">
        <v>16</v>
      </c>
      <c r="F113" s="6">
        <v>1500</v>
      </c>
      <c r="G113" s="6">
        <f t="shared" si="10"/>
        <v>5926</v>
      </c>
      <c r="H113" s="7">
        <v>8889000</v>
      </c>
      <c r="I113" s="25">
        <v>5338</v>
      </c>
      <c r="J113" s="9" t="s">
        <v>95</v>
      </c>
      <c r="K113" s="10">
        <v>44671</v>
      </c>
      <c r="L113" s="8" t="s">
        <v>280</v>
      </c>
      <c r="M113" s="65" t="str">
        <f t="shared" si="17"/>
        <v>NO ACEPTAR RECOMENDACIÓN MAYOR VALOR</v>
      </c>
      <c r="N113" s="11" t="s">
        <v>696</v>
      </c>
      <c r="O113" s="26">
        <f t="shared" si="11"/>
        <v>-588</v>
      </c>
      <c r="P113" s="28">
        <f t="shared" si="12"/>
        <v>-0.11015361558636193</v>
      </c>
      <c r="Q113" s="12">
        <f t="shared" si="13"/>
        <v>-882000</v>
      </c>
      <c r="R113" s="30">
        <f t="shared" si="14"/>
        <v>-0.11015361558636193</v>
      </c>
    </row>
    <row r="114" spans="1:18" ht="45" hidden="1" x14ac:dyDescent="0.25">
      <c r="A114" s="4">
        <v>157</v>
      </c>
      <c r="B114" s="4">
        <v>157</v>
      </c>
      <c r="C114" s="4" t="s">
        <v>281</v>
      </c>
      <c r="D114" s="13" t="s">
        <v>282</v>
      </c>
      <c r="E114" s="5" t="s">
        <v>27</v>
      </c>
      <c r="F114" s="14">
        <v>19</v>
      </c>
      <c r="G114" s="6">
        <f t="shared" si="10"/>
        <v>7549</v>
      </c>
      <c r="H114" s="7">
        <v>143431</v>
      </c>
      <c r="I114" s="25">
        <v>6580.0000000000009</v>
      </c>
      <c r="J114" s="9" t="s">
        <v>283</v>
      </c>
      <c r="K114" s="10">
        <v>44805</v>
      </c>
      <c r="L114" s="8" t="s">
        <v>284</v>
      </c>
      <c r="M114" s="65" t="str">
        <f t="shared" si="17"/>
        <v>NO ACEPTAR RECOMENDACIÓN MAYOR VALOR</v>
      </c>
      <c r="N114" s="11" t="s">
        <v>696</v>
      </c>
      <c r="O114" s="26">
        <f t="shared" si="11"/>
        <v>-968.99999999999909</v>
      </c>
      <c r="P114" s="28">
        <f t="shared" si="12"/>
        <v>-0.14726443768996944</v>
      </c>
      <c r="Q114" s="12">
        <f t="shared" si="13"/>
        <v>-18410.999999999982</v>
      </c>
      <c r="R114" s="30">
        <f t="shared" si="14"/>
        <v>-0.14726443768996944</v>
      </c>
    </row>
    <row r="115" spans="1:18" ht="25.5" x14ac:dyDescent="0.25">
      <c r="A115" s="4">
        <v>159</v>
      </c>
      <c r="B115" s="4">
        <v>159</v>
      </c>
      <c r="C115" s="4" t="s">
        <v>285</v>
      </c>
      <c r="D115" s="13" t="s">
        <v>286</v>
      </c>
      <c r="E115" s="5" t="s">
        <v>16</v>
      </c>
      <c r="F115" s="6">
        <v>5000</v>
      </c>
      <c r="G115" s="6">
        <f t="shared" si="10"/>
        <v>207</v>
      </c>
      <c r="H115" s="7">
        <v>1035000</v>
      </c>
      <c r="I115" s="25">
        <v>207.06</v>
      </c>
      <c r="J115" s="9" t="s">
        <v>114</v>
      </c>
      <c r="K115" s="10">
        <v>44834</v>
      </c>
      <c r="L115" s="8" t="s">
        <v>115</v>
      </c>
      <c r="M115" s="9" t="str">
        <f t="shared" si="17"/>
        <v>ACEPTAR RECOMENDACIÓN</v>
      </c>
      <c r="N115" s="11" t="s">
        <v>42</v>
      </c>
      <c r="O115" s="26">
        <f t="shared" si="11"/>
        <v>6.0000000000002274E-2</v>
      </c>
      <c r="P115" s="28">
        <f t="shared" si="12"/>
        <v>2.8977108084614253E-4</v>
      </c>
      <c r="Q115" s="53">
        <f t="shared" si="13"/>
        <v>300.00000000001137</v>
      </c>
      <c r="R115" s="30">
        <f t="shared" si="14"/>
        <v>2.8977108084614253E-4</v>
      </c>
    </row>
    <row r="116" spans="1:18" ht="25.5" x14ac:dyDescent="0.25">
      <c r="A116" s="4">
        <v>161</v>
      </c>
      <c r="B116" s="4">
        <v>161</v>
      </c>
      <c r="C116" s="4" t="s">
        <v>287</v>
      </c>
      <c r="D116" s="13" t="s">
        <v>288</v>
      </c>
      <c r="E116" s="5" t="s">
        <v>289</v>
      </c>
      <c r="F116" s="14">
        <v>166</v>
      </c>
      <c r="G116" s="6">
        <f t="shared" si="10"/>
        <v>38080</v>
      </c>
      <c r="H116" s="7">
        <v>6321280</v>
      </c>
      <c r="I116" s="25" t="s">
        <v>41</v>
      </c>
      <c r="J116" s="9" t="s">
        <v>41</v>
      </c>
      <c r="K116" s="10" t="s">
        <v>41</v>
      </c>
      <c r="L116" s="8" t="s">
        <v>41</v>
      </c>
      <c r="M116" s="9" t="str">
        <f t="shared" si="17"/>
        <v>ACEPTAR RECOMENDACIÓN</v>
      </c>
      <c r="N116" s="9" t="s">
        <v>42</v>
      </c>
      <c r="O116" s="26" t="str">
        <f t="shared" si="11"/>
        <v>NO APLICA</v>
      </c>
      <c r="P116" s="28" t="str">
        <f t="shared" si="12"/>
        <v>NO APLICA</v>
      </c>
      <c r="Q116" s="12" t="str">
        <f t="shared" si="13"/>
        <v>NO APLICA</v>
      </c>
      <c r="R116" s="30" t="str">
        <f t="shared" si="14"/>
        <v>NO APLICA</v>
      </c>
    </row>
    <row r="117" spans="1:18" ht="38.25" x14ac:dyDescent="0.25">
      <c r="A117" s="4">
        <v>162</v>
      </c>
      <c r="B117" s="4">
        <v>162</v>
      </c>
      <c r="C117" s="4" t="s">
        <v>290</v>
      </c>
      <c r="D117" s="13" t="s">
        <v>291</v>
      </c>
      <c r="E117" s="5" t="s">
        <v>23</v>
      </c>
      <c r="F117" s="6">
        <v>10000</v>
      </c>
      <c r="G117" s="6">
        <f t="shared" si="10"/>
        <v>225</v>
      </c>
      <c r="H117" s="7">
        <v>2250000</v>
      </c>
      <c r="I117" s="25" t="s">
        <v>41</v>
      </c>
      <c r="J117" s="9" t="s">
        <v>41</v>
      </c>
      <c r="K117" s="10" t="s">
        <v>41</v>
      </c>
      <c r="L117" s="8" t="s">
        <v>41</v>
      </c>
      <c r="M117" s="9" t="str">
        <f t="shared" si="17"/>
        <v>ACEPTAR RECOMENDACIÓN</v>
      </c>
      <c r="N117" s="9" t="s">
        <v>42</v>
      </c>
      <c r="O117" s="26" t="str">
        <f t="shared" si="11"/>
        <v>NO APLICA</v>
      </c>
      <c r="P117" s="28" t="str">
        <f t="shared" si="12"/>
        <v>NO APLICA</v>
      </c>
      <c r="Q117" s="12" t="str">
        <f t="shared" si="13"/>
        <v>NO APLICA</v>
      </c>
      <c r="R117" s="30" t="str">
        <f t="shared" si="14"/>
        <v>NO APLICA</v>
      </c>
    </row>
    <row r="118" spans="1:18" ht="45" hidden="1" x14ac:dyDescent="0.25">
      <c r="A118" s="4">
        <v>163</v>
      </c>
      <c r="B118" s="4">
        <v>163</v>
      </c>
      <c r="C118" s="4" t="s">
        <v>292</v>
      </c>
      <c r="D118" s="13" t="s">
        <v>293</v>
      </c>
      <c r="E118" s="5" t="s">
        <v>27</v>
      </c>
      <c r="F118" s="6">
        <v>18000</v>
      </c>
      <c r="G118" s="6">
        <f t="shared" si="10"/>
        <v>329</v>
      </c>
      <c r="H118" s="7">
        <v>5922000</v>
      </c>
      <c r="I118" s="25">
        <v>295</v>
      </c>
      <c r="J118" s="9" t="s">
        <v>17</v>
      </c>
      <c r="K118" s="10">
        <v>44547</v>
      </c>
      <c r="L118" s="8" t="s">
        <v>18</v>
      </c>
      <c r="M118" s="65" t="str">
        <f t="shared" si="17"/>
        <v>NO ACEPTAR RECOMENDACIÓN MAYOR VALOR</v>
      </c>
      <c r="N118" s="11" t="s">
        <v>696</v>
      </c>
      <c r="O118" s="26">
        <f t="shared" si="11"/>
        <v>-34</v>
      </c>
      <c r="P118" s="28">
        <f t="shared" si="12"/>
        <v>-0.11525423728813559</v>
      </c>
      <c r="Q118" s="12">
        <f t="shared" si="13"/>
        <v>-612000</v>
      </c>
      <c r="R118" s="30">
        <f t="shared" si="14"/>
        <v>-0.11525423728813559</v>
      </c>
    </row>
    <row r="119" spans="1:18" ht="45" x14ac:dyDescent="0.25">
      <c r="A119" s="4">
        <v>166</v>
      </c>
      <c r="B119" s="4">
        <v>166</v>
      </c>
      <c r="C119" s="4" t="s">
        <v>294</v>
      </c>
      <c r="D119" s="13" t="s">
        <v>295</v>
      </c>
      <c r="E119" s="5" t="s">
        <v>27</v>
      </c>
      <c r="F119" s="14">
        <v>1</v>
      </c>
      <c r="G119" s="6">
        <f t="shared" si="10"/>
        <v>68740</v>
      </c>
      <c r="H119" s="7">
        <v>68740</v>
      </c>
      <c r="I119" s="25" t="s">
        <v>57</v>
      </c>
      <c r="J119" s="9" t="s">
        <v>57</v>
      </c>
      <c r="K119" s="10" t="s">
        <v>57</v>
      </c>
      <c r="L119" s="8" t="s">
        <v>57</v>
      </c>
      <c r="M119" s="9" t="s">
        <v>703</v>
      </c>
      <c r="N119" s="9" t="s">
        <v>42</v>
      </c>
      <c r="O119" s="26" t="str">
        <f t="shared" si="11"/>
        <v>NO APLICA</v>
      </c>
      <c r="P119" s="28" t="str">
        <f t="shared" si="12"/>
        <v>NO APLICA</v>
      </c>
      <c r="Q119" s="12" t="str">
        <f t="shared" si="13"/>
        <v>NO APLICA</v>
      </c>
      <c r="R119" s="30" t="str">
        <f t="shared" si="14"/>
        <v>NO APLICA</v>
      </c>
    </row>
    <row r="120" spans="1:18" ht="25.5" x14ac:dyDescent="0.25">
      <c r="A120" s="4">
        <v>167</v>
      </c>
      <c r="B120" s="4">
        <v>167</v>
      </c>
      <c r="C120" s="4" t="s">
        <v>296</v>
      </c>
      <c r="D120" s="13" t="s">
        <v>297</v>
      </c>
      <c r="E120" s="5" t="s">
        <v>16</v>
      </c>
      <c r="F120" s="14">
        <v>413</v>
      </c>
      <c r="G120" s="6">
        <f t="shared" si="10"/>
        <v>3495</v>
      </c>
      <c r="H120" s="7">
        <v>1443435</v>
      </c>
      <c r="I120" s="25">
        <v>3625</v>
      </c>
      <c r="J120" s="9" t="s">
        <v>95</v>
      </c>
      <c r="K120" s="10">
        <v>44671</v>
      </c>
      <c r="L120" s="8" t="s">
        <v>280</v>
      </c>
      <c r="M120" s="9" t="str">
        <f>+IF(I120&gt;G120,"ACEPTAR RECOMENDACIÓN",IF(I120&lt;G120,"NO ACEPTAR RECOMENDACIÓN MAYOR VALOR",IF(I120=G120,"IGUAL VALOR VERIFICACIÓN",)))</f>
        <v>ACEPTAR RECOMENDACIÓN</v>
      </c>
      <c r="N120" s="11" t="s">
        <v>42</v>
      </c>
      <c r="O120" s="26">
        <f t="shared" si="11"/>
        <v>130</v>
      </c>
      <c r="P120" s="28">
        <f t="shared" si="12"/>
        <v>3.5862068965517239E-2</v>
      </c>
      <c r="Q120" s="53">
        <f t="shared" si="13"/>
        <v>53690</v>
      </c>
      <c r="R120" s="30">
        <f t="shared" si="14"/>
        <v>3.5862068965517239E-2</v>
      </c>
    </row>
    <row r="121" spans="1:18" ht="45" x14ac:dyDescent="0.25">
      <c r="A121" s="4">
        <v>171</v>
      </c>
      <c r="B121" s="4">
        <v>171</v>
      </c>
      <c r="C121" s="4" t="s">
        <v>298</v>
      </c>
      <c r="D121" s="16" t="s">
        <v>299</v>
      </c>
      <c r="E121" s="5" t="s">
        <v>180</v>
      </c>
      <c r="F121" s="14">
        <v>1</v>
      </c>
      <c r="G121" s="6">
        <f t="shared" si="10"/>
        <v>1230000</v>
      </c>
      <c r="H121" s="7">
        <v>1230000</v>
      </c>
      <c r="I121" s="25" t="s">
        <v>57</v>
      </c>
      <c r="J121" s="9" t="s">
        <v>57</v>
      </c>
      <c r="K121" s="10" t="s">
        <v>57</v>
      </c>
      <c r="L121" s="8" t="s">
        <v>57</v>
      </c>
      <c r="M121" s="9" t="s">
        <v>703</v>
      </c>
      <c r="N121" s="9" t="s">
        <v>42</v>
      </c>
      <c r="O121" s="26" t="str">
        <f t="shared" si="11"/>
        <v>NO APLICA</v>
      </c>
      <c r="P121" s="28" t="str">
        <f t="shared" si="12"/>
        <v>NO APLICA</v>
      </c>
      <c r="Q121" s="12" t="str">
        <f t="shared" si="13"/>
        <v>NO APLICA</v>
      </c>
      <c r="R121" s="30" t="str">
        <f t="shared" si="14"/>
        <v>NO APLICA</v>
      </c>
    </row>
    <row r="122" spans="1:18" ht="45" x14ac:dyDescent="0.25">
      <c r="A122" s="4">
        <v>172</v>
      </c>
      <c r="B122" s="4">
        <v>172</v>
      </c>
      <c r="C122" s="4" t="s">
        <v>300</v>
      </c>
      <c r="D122" s="13" t="s">
        <v>301</v>
      </c>
      <c r="E122" s="16" t="s">
        <v>846</v>
      </c>
      <c r="F122" s="14">
        <v>1</v>
      </c>
      <c r="G122" s="6">
        <f t="shared" si="10"/>
        <v>419881.98</v>
      </c>
      <c r="H122" s="7">
        <v>419881.98</v>
      </c>
      <c r="I122" s="25" t="s">
        <v>57</v>
      </c>
      <c r="J122" s="9" t="s">
        <v>57</v>
      </c>
      <c r="K122" s="10" t="s">
        <v>57</v>
      </c>
      <c r="L122" s="8" t="s">
        <v>57</v>
      </c>
      <c r="M122" s="9" t="s">
        <v>703</v>
      </c>
      <c r="N122" s="9" t="s">
        <v>42</v>
      </c>
      <c r="O122" s="26" t="str">
        <f t="shared" si="11"/>
        <v>NO APLICA</v>
      </c>
      <c r="P122" s="28" t="str">
        <f t="shared" si="12"/>
        <v>NO APLICA</v>
      </c>
      <c r="Q122" s="12" t="str">
        <f t="shared" si="13"/>
        <v>NO APLICA</v>
      </c>
      <c r="R122" s="30" t="str">
        <f t="shared" si="14"/>
        <v>NO APLICA</v>
      </c>
    </row>
    <row r="123" spans="1:18" x14ac:dyDescent="0.25">
      <c r="A123" s="4">
        <v>173</v>
      </c>
      <c r="B123" s="4">
        <v>173</v>
      </c>
      <c r="C123" s="4" t="s">
        <v>303</v>
      </c>
      <c r="D123" s="5" t="s">
        <v>304</v>
      </c>
      <c r="E123" s="5" t="s">
        <v>59</v>
      </c>
      <c r="F123" s="6">
        <v>5000</v>
      </c>
      <c r="G123" s="6">
        <f t="shared" si="10"/>
        <v>136</v>
      </c>
      <c r="H123" s="7">
        <v>680000</v>
      </c>
      <c r="I123" s="25">
        <v>208</v>
      </c>
      <c r="J123" s="9" t="s">
        <v>124</v>
      </c>
      <c r="K123" s="10">
        <v>44657</v>
      </c>
      <c r="L123" s="8" t="s">
        <v>676</v>
      </c>
      <c r="M123" s="9" t="str">
        <f t="shared" ref="M123:M146" si="18">+IF(I123&gt;G123,"ACEPTAR RECOMENDACIÓN",IF(I123&lt;G123,"NO ACEPTAR RECOMENDACIÓN MAYOR VALOR",IF(I123=G123,"IGUAL VALOR VERIFICACIÓN",)))</f>
        <v>ACEPTAR RECOMENDACIÓN</v>
      </c>
      <c r="N123" s="11" t="s">
        <v>42</v>
      </c>
      <c r="O123" s="26">
        <f t="shared" si="11"/>
        <v>72</v>
      </c>
      <c r="P123" s="28">
        <f t="shared" si="12"/>
        <v>0.34615384615384615</v>
      </c>
      <c r="Q123" s="53">
        <f t="shared" si="13"/>
        <v>360000</v>
      </c>
      <c r="R123" s="30">
        <f t="shared" si="14"/>
        <v>0.34615384615384615</v>
      </c>
    </row>
    <row r="124" spans="1:18" ht="30" x14ac:dyDescent="0.25">
      <c r="A124" s="4">
        <v>174</v>
      </c>
      <c r="B124" s="4">
        <v>174</v>
      </c>
      <c r="C124" s="4" t="s">
        <v>305</v>
      </c>
      <c r="D124" s="5" t="s">
        <v>306</v>
      </c>
      <c r="E124" s="5" t="s">
        <v>59</v>
      </c>
      <c r="F124" s="6">
        <v>5000</v>
      </c>
      <c r="G124" s="6">
        <f t="shared" si="10"/>
        <v>249</v>
      </c>
      <c r="H124" s="7">
        <v>1245000</v>
      </c>
      <c r="I124" s="25">
        <v>313</v>
      </c>
      <c r="J124" s="9" t="s">
        <v>688</v>
      </c>
      <c r="K124" s="10">
        <v>44669</v>
      </c>
      <c r="L124" s="8" t="s">
        <v>689</v>
      </c>
      <c r="M124" s="9" t="str">
        <f t="shared" si="18"/>
        <v>ACEPTAR RECOMENDACIÓN</v>
      </c>
      <c r="N124" s="11" t="s">
        <v>42</v>
      </c>
      <c r="O124" s="26">
        <f t="shared" si="11"/>
        <v>64</v>
      </c>
      <c r="P124" s="28">
        <f t="shared" si="12"/>
        <v>0.20447284345047922</v>
      </c>
      <c r="Q124" s="53">
        <f t="shared" si="13"/>
        <v>320000</v>
      </c>
      <c r="R124" s="30">
        <f t="shared" si="14"/>
        <v>0.20447284345047922</v>
      </c>
    </row>
    <row r="125" spans="1:18" ht="30" x14ac:dyDescent="0.25">
      <c r="A125" s="4">
        <v>175</v>
      </c>
      <c r="B125" s="4">
        <v>175</v>
      </c>
      <c r="C125" s="4" t="s">
        <v>307</v>
      </c>
      <c r="D125" s="5" t="s">
        <v>308</v>
      </c>
      <c r="E125" s="5" t="s">
        <v>59</v>
      </c>
      <c r="F125" s="6">
        <v>10000</v>
      </c>
      <c r="G125" s="6">
        <f t="shared" si="10"/>
        <v>249</v>
      </c>
      <c r="H125" s="7">
        <v>2490000</v>
      </c>
      <c r="I125" s="25">
        <v>313</v>
      </c>
      <c r="J125" s="9" t="s">
        <v>688</v>
      </c>
      <c r="K125" s="10">
        <v>44669</v>
      </c>
      <c r="L125" s="8" t="s">
        <v>689</v>
      </c>
      <c r="M125" s="9" t="str">
        <f t="shared" si="18"/>
        <v>ACEPTAR RECOMENDACIÓN</v>
      </c>
      <c r="N125" s="11" t="s">
        <v>42</v>
      </c>
      <c r="O125" s="26">
        <f t="shared" si="11"/>
        <v>64</v>
      </c>
      <c r="P125" s="28">
        <f t="shared" si="12"/>
        <v>0.20447284345047922</v>
      </c>
      <c r="Q125" s="53">
        <f t="shared" si="13"/>
        <v>640000</v>
      </c>
      <c r="R125" s="30">
        <f t="shared" si="14"/>
        <v>0.20447284345047922</v>
      </c>
    </row>
    <row r="126" spans="1:18" ht="30" x14ac:dyDescent="0.25">
      <c r="A126" s="4">
        <v>176</v>
      </c>
      <c r="B126" s="4">
        <v>176</v>
      </c>
      <c r="C126" s="4" t="s">
        <v>309</v>
      </c>
      <c r="D126" s="5" t="s">
        <v>310</v>
      </c>
      <c r="E126" s="5" t="s">
        <v>59</v>
      </c>
      <c r="F126" s="6">
        <v>5000</v>
      </c>
      <c r="G126" s="6">
        <f t="shared" si="10"/>
        <v>249</v>
      </c>
      <c r="H126" s="7">
        <v>1245000</v>
      </c>
      <c r="I126" s="25">
        <v>313</v>
      </c>
      <c r="J126" s="9" t="s">
        <v>688</v>
      </c>
      <c r="K126" s="10">
        <v>44669</v>
      </c>
      <c r="L126" s="8" t="s">
        <v>689</v>
      </c>
      <c r="M126" s="9" t="str">
        <f t="shared" si="18"/>
        <v>ACEPTAR RECOMENDACIÓN</v>
      </c>
      <c r="N126" s="11" t="s">
        <v>42</v>
      </c>
      <c r="O126" s="26">
        <f t="shared" si="11"/>
        <v>64</v>
      </c>
      <c r="P126" s="28">
        <f t="shared" si="12"/>
        <v>0.20447284345047922</v>
      </c>
      <c r="Q126" s="53">
        <f t="shared" si="13"/>
        <v>320000</v>
      </c>
      <c r="R126" s="30">
        <f t="shared" si="14"/>
        <v>0.20447284345047922</v>
      </c>
    </row>
    <row r="127" spans="1:18" ht="45" hidden="1" x14ac:dyDescent="0.25">
      <c r="A127" s="4">
        <v>177</v>
      </c>
      <c r="B127" s="4">
        <v>177</v>
      </c>
      <c r="C127" s="4" t="s">
        <v>311</v>
      </c>
      <c r="D127" s="5" t="s">
        <v>312</v>
      </c>
      <c r="E127" s="5" t="s">
        <v>27</v>
      </c>
      <c r="F127" s="14">
        <v>23</v>
      </c>
      <c r="G127" s="6">
        <f t="shared" si="10"/>
        <v>21506</v>
      </c>
      <c r="H127" s="7">
        <v>494638</v>
      </c>
      <c r="I127" s="25">
        <v>17850</v>
      </c>
      <c r="J127" s="9" t="s">
        <v>313</v>
      </c>
      <c r="K127" s="10">
        <v>44835</v>
      </c>
      <c r="L127" s="8" t="s">
        <v>103</v>
      </c>
      <c r="M127" s="65" t="str">
        <f t="shared" si="18"/>
        <v>NO ACEPTAR RECOMENDACIÓN MAYOR VALOR</v>
      </c>
      <c r="N127" s="11" t="s">
        <v>696</v>
      </c>
      <c r="O127" s="26">
        <f t="shared" si="11"/>
        <v>-3656</v>
      </c>
      <c r="P127" s="28">
        <f t="shared" si="12"/>
        <v>-0.20481792717086836</v>
      </c>
      <c r="Q127" s="12">
        <f t="shared" si="13"/>
        <v>-84088</v>
      </c>
      <c r="R127" s="30">
        <f t="shared" si="14"/>
        <v>-0.20481792717086836</v>
      </c>
    </row>
    <row r="128" spans="1:18" ht="45" hidden="1" x14ac:dyDescent="0.25">
      <c r="A128" s="4">
        <v>178</v>
      </c>
      <c r="B128" s="4">
        <v>178</v>
      </c>
      <c r="C128" s="4" t="s">
        <v>314</v>
      </c>
      <c r="D128" s="5" t="s">
        <v>315</v>
      </c>
      <c r="E128" s="5" t="s">
        <v>27</v>
      </c>
      <c r="F128" s="14">
        <v>27</v>
      </c>
      <c r="G128" s="6">
        <f t="shared" si="10"/>
        <v>21506</v>
      </c>
      <c r="H128" s="7">
        <v>580662</v>
      </c>
      <c r="I128" s="25">
        <v>17850</v>
      </c>
      <c r="J128" s="9" t="s">
        <v>313</v>
      </c>
      <c r="K128" s="10">
        <v>44835</v>
      </c>
      <c r="L128" s="8" t="s">
        <v>103</v>
      </c>
      <c r="M128" s="65" t="str">
        <f t="shared" si="18"/>
        <v>NO ACEPTAR RECOMENDACIÓN MAYOR VALOR</v>
      </c>
      <c r="N128" s="11" t="s">
        <v>696</v>
      </c>
      <c r="O128" s="26">
        <f t="shared" si="11"/>
        <v>-3656</v>
      </c>
      <c r="P128" s="28">
        <f t="shared" si="12"/>
        <v>-0.20481792717086836</v>
      </c>
      <c r="Q128" s="12">
        <f t="shared" si="13"/>
        <v>-98712</v>
      </c>
      <c r="R128" s="30">
        <f t="shared" si="14"/>
        <v>-0.20481792717086836</v>
      </c>
    </row>
    <row r="129" spans="1:18" ht="38.25" x14ac:dyDescent="0.25">
      <c r="A129" s="4">
        <v>179</v>
      </c>
      <c r="B129" s="4">
        <v>179</v>
      </c>
      <c r="C129" s="4" t="s">
        <v>316</v>
      </c>
      <c r="D129" s="5" t="s">
        <v>317</v>
      </c>
      <c r="E129" s="5" t="s">
        <v>23</v>
      </c>
      <c r="F129" s="14">
        <v>29</v>
      </c>
      <c r="G129" s="6">
        <f t="shared" si="10"/>
        <v>17850</v>
      </c>
      <c r="H129" s="7">
        <v>517650</v>
      </c>
      <c r="I129" s="25">
        <v>17850</v>
      </c>
      <c r="J129" s="9" t="s">
        <v>313</v>
      </c>
      <c r="K129" s="10">
        <v>44835</v>
      </c>
      <c r="L129" s="8" t="s">
        <v>103</v>
      </c>
      <c r="M129" s="9" t="str">
        <f t="shared" si="18"/>
        <v>IGUAL VALOR VERIFICACIÓN</v>
      </c>
      <c r="N129" s="11" t="s">
        <v>697</v>
      </c>
      <c r="O129" s="26">
        <f t="shared" si="11"/>
        <v>0</v>
      </c>
      <c r="P129" s="28">
        <f t="shared" si="12"/>
        <v>0</v>
      </c>
      <c r="Q129" s="12">
        <f t="shared" si="13"/>
        <v>0</v>
      </c>
      <c r="R129" s="30">
        <f t="shared" si="14"/>
        <v>0</v>
      </c>
    </row>
    <row r="130" spans="1:18" ht="38.25" x14ac:dyDescent="0.25">
      <c r="A130" s="4">
        <v>180</v>
      </c>
      <c r="B130" s="4">
        <v>180</v>
      </c>
      <c r="C130" s="4" t="s">
        <v>318</v>
      </c>
      <c r="D130" s="13" t="s">
        <v>319</v>
      </c>
      <c r="E130" s="5" t="s">
        <v>23</v>
      </c>
      <c r="F130" s="14">
        <v>21</v>
      </c>
      <c r="G130" s="6">
        <f t="shared" si="10"/>
        <v>17850</v>
      </c>
      <c r="H130" s="7">
        <v>374850</v>
      </c>
      <c r="I130" s="25">
        <v>17850</v>
      </c>
      <c r="J130" s="9" t="s">
        <v>313</v>
      </c>
      <c r="K130" s="10">
        <v>44835</v>
      </c>
      <c r="L130" s="8" t="s">
        <v>103</v>
      </c>
      <c r="M130" s="9" t="str">
        <f t="shared" si="18"/>
        <v>IGUAL VALOR VERIFICACIÓN</v>
      </c>
      <c r="N130" s="11" t="s">
        <v>697</v>
      </c>
      <c r="O130" s="26">
        <f t="shared" si="11"/>
        <v>0</v>
      </c>
      <c r="P130" s="28">
        <f t="shared" si="12"/>
        <v>0</v>
      </c>
      <c r="Q130" s="12">
        <f t="shared" si="13"/>
        <v>0</v>
      </c>
      <c r="R130" s="30">
        <f t="shared" si="14"/>
        <v>0</v>
      </c>
    </row>
    <row r="131" spans="1:18" ht="45" hidden="1" x14ac:dyDescent="0.25">
      <c r="A131" s="4">
        <v>181</v>
      </c>
      <c r="B131" s="4">
        <v>181</v>
      </c>
      <c r="C131" s="4" t="s">
        <v>320</v>
      </c>
      <c r="D131" s="13" t="s">
        <v>321</v>
      </c>
      <c r="E131" s="5" t="s">
        <v>27</v>
      </c>
      <c r="F131" s="6">
        <v>3000</v>
      </c>
      <c r="G131" s="6">
        <f t="shared" si="10"/>
        <v>1750</v>
      </c>
      <c r="H131" s="7">
        <v>5250000</v>
      </c>
      <c r="I131" s="25">
        <v>1195</v>
      </c>
      <c r="J131" s="9" t="s">
        <v>680</v>
      </c>
      <c r="K131" s="10">
        <v>44659</v>
      </c>
      <c r="L131" s="8" t="s">
        <v>681</v>
      </c>
      <c r="M131" s="65" t="str">
        <f t="shared" si="18"/>
        <v>NO ACEPTAR RECOMENDACIÓN MAYOR VALOR</v>
      </c>
      <c r="N131" s="11" t="s">
        <v>696</v>
      </c>
      <c r="O131" s="26">
        <f t="shared" si="11"/>
        <v>-555</v>
      </c>
      <c r="P131" s="28">
        <f t="shared" si="12"/>
        <v>-0.46443514644351463</v>
      </c>
      <c r="Q131" s="12">
        <f t="shared" si="13"/>
        <v>-1665000</v>
      </c>
      <c r="R131" s="30">
        <f t="shared" si="14"/>
        <v>-0.46443514644351463</v>
      </c>
    </row>
    <row r="132" spans="1:18" ht="25.5" x14ac:dyDescent="0.25">
      <c r="A132" s="4">
        <v>182</v>
      </c>
      <c r="B132" s="4">
        <v>182</v>
      </c>
      <c r="C132" s="4" t="s">
        <v>322</v>
      </c>
      <c r="D132" s="13" t="s">
        <v>323</v>
      </c>
      <c r="E132" s="5" t="s">
        <v>27</v>
      </c>
      <c r="F132" s="6">
        <v>1500</v>
      </c>
      <c r="G132" s="6">
        <f t="shared" si="10"/>
        <v>1820</v>
      </c>
      <c r="H132" s="7">
        <v>2730000</v>
      </c>
      <c r="I132" s="25" t="s">
        <v>41</v>
      </c>
      <c r="J132" s="9" t="s">
        <v>41</v>
      </c>
      <c r="K132" s="10" t="s">
        <v>41</v>
      </c>
      <c r="L132" s="8" t="s">
        <v>41</v>
      </c>
      <c r="M132" s="9" t="str">
        <f t="shared" si="18"/>
        <v>ACEPTAR RECOMENDACIÓN</v>
      </c>
      <c r="N132" s="9" t="s">
        <v>42</v>
      </c>
      <c r="O132" s="26" t="str">
        <f t="shared" si="11"/>
        <v>NO APLICA</v>
      </c>
      <c r="P132" s="28" t="str">
        <f t="shared" si="12"/>
        <v>NO APLICA</v>
      </c>
      <c r="Q132" s="12" t="str">
        <f t="shared" si="13"/>
        <v>NO APLICA</v>
      </c>
      <c r="R132" s="30" t="str">
        <f t="shared" si="14"/>
        <v>NO APLICA</v>
      </c>
    </row>
    <row r="133" spans="1:18" ht="30" x14ac:dyDescent="0.25">
      <c r="A133" s="4">
        <v>183</v>
      </c>
      <c r="B133" s="4">
        <v>183</v>
      </c>
      <c r="C133" s="4" t="s">
        <v>324</v>
      </c>
      <c r="D133" s="5" t="s">
        <v>325</v>
      </c>
      <c r="E133" s="5" t="s">
        <v>59</v>
      </c>
      <c r="F133" s="6">
        <v>3000</v>
      </c>
      <c r="G133" s="6">
        <f t="shared" ref="G133:G196" si="19">+H133/F133</f>
        <v>149</v>
      </c>
      <c r="H133" s="7">
        <v>447000</v>
      </c>
      <c r="I133" s="25">
        <v>167</v>
      </c>
      <c r="J133" s="9" t="s">
        <v>688</v>
      </c>
      <c r="K133" s="10">
        <v>44669</v>
      </c>
      <c r="L133" s="8" t="s">
        <v>689</v>
      </c>
      <c r="M133" s="9" t="str">
        <f t="shared" si="18"/>
        <v>ACEPTAR RECOMENDACIÓN</v>
      </c>
      <c r="N133" s="11" t="s">
        <v>42</v>
      </c>
      <c r="O133" s="26">
        <f t="shared" ref="O133:O196" si="20">IFERROR(I133-G133,"NO APLICA")</f>
        <v>18</v>
      </c>
      <c r="P133" s="28">
        <f t="shared" ref="P133:P196" si="21">IFERROR(O133/I133,"NO APLICA")</f>
        <v>0.10778443113772455</v>
      </c>
      <c r="Q133" s="53">
        <f t="shared" ref="Q133:Q196" si="22">IFERROR((O133*F133),"NO APLICA")</f>
        <v>54000</v>
      </c>
      <c r="R133" s="30">
        <f t="shared" ref="R133:R196" si="23">IFERROR(Q133/(I133*F133),"NO APLICA")</f>
        <v>0.10778443113772455</v>
      </c>
    </row>
    <row r="134" spans="1:18" ht="30" x14ac:dyDescent="0.25">
      <c r="A134" s="4">
        <v>184</v>
      </c>
      <c r="B134" s="4">
        <v>184</v>
      </c>
      <c r="C134" s="4" t="s">
        <v>326</v>
      </c>
      <c r="D134" s="5" t="s">
        <v>327</v>
      </c>
      <c r="E134" s="5" t="s">
        <v>59</v>
      </c>
      <c r="F134" s="6">
        <v>5000</v>
      </c>
      <c r="G134" s="6">
        <f t="shared" si="19"/>
        <v>149</v>
      </c>
      <c r="H134" s="7">
        <v>745000</v>
      </c>
      <c r="I134" s="25">
        <v>167</v>
      </c>
      <c r="J134" s="9" t="s">
        <v>688</v>
      </c>
      <c r="K134" s="10">
        <v>44669</v>
      </c>
      <c r="L134" s="8" t="s">
        <v>689</v>
      </c>
      <c r="M134" s="9" t="str">
        <f t="shared" si="18"/>
        <v>ACEPTAR RECOMENDACIÓN</v>
      </c>
      <c r="N134" s="11" t="s">
        <v>42</v>
      </c>
      <c r="O134" s="26">
        <f t="shared" si="20"/>
        <v>18</v>
      </c>
      <c r="P134" s="28">
        <f t="shared" si="21"/>
        <v>0.10778443113772455</v>
      </c>
      <c r="Q134" s="53">
        <f t="shared" si="22"/>
        <v>90000</v>
      </c>
      <c r="R134" s="30">
        <f t="shared" si="23"/>
        <v>0.10778443113772455</v>
      </c>
    </row>
    <row r="135" spans="1:18" ht="30" x14ac:dyDescent="0.25">
      <c r="A135" s="4">
        <v>185</v>
      </c>
      <c r="B135" s="4">
        <v>185</v>
      </c>
      <c r="C135" s="4" t="s">
        <v>328</v>
      </c>
      <c r="D135" s="5" t="s">
        <v>329</v>
      </c>
      <c r="E135" s="5" t="s">
        <v>59</v>
      </c>
      <c r="F135" s="6">
        <v>10000</v>
      </c>
      <c r="G135" s="6">
        <f t="shared" si="19"/>
        <v>149</v>
      </c>
      <c r="H135" s="7">
        <v>1490000</v>
      </c>
      <c r="I135" s="25">
        <v>167</v>
      </c>
      <c r="J135" s="9" t="s">
        <v>688</v>
      </c>
      <c r="K135" s="10">
        <v>44669</v>
      </c>
      <c r="L135" s="8" t="s">
        <v>689</v>
      </c>
      <c r="M135" s="9" t="str">
        <f t="shared" si="18"/>
        <v>ACEPTAR RECOMENDACIÓN</v>
      </c>
      <c r="N135" s="11" t="s">
        <v>42</v>
      </c>
      <c r="O135" s="26">
        <f t="shared" si="20"/>
        <v>18</v>
      </c>
      <c r="P135" s="28">
        <f t="shared" si="21"/>
        <v>0.10778443113772455</v>
      </c>
      <c r="Q135" s="53">
        <f t="shared" si="22"/>
        <v>180000</v>
      </c>
      <c r="R135" s="30">
        <f t="shared" si="23"/>
        <v>0.10778443113772455</v>
      </c>
    </row>
    <row r="136" spans="1:18" ht="25.5" x14ac:dyDescent="0.25">
      <c r="A136" s="4">
        <v>186</v>
      </c>
      <c r="B136" s="4">
        <v>186</v>
      </c>
      <c r="C136" s="4" t="s">
        <v>330</v>
      </c>
      <c r="D136" s="13" t="s">
        <v>331</v>
      </c>
      <c r="E136" s="5" t="s">
        <v>59</v>
      </c>
      <c r="F136" s="6">
        <v>12000</v>
      </c>
      <c r="G136" s="6">
        <f t="shared" si="19"/>
        <v>136</v>
      </c>
      <c r="H136" s="7">
        <v>1632000</v>
      </c>
      <c r="I136" s="25">
        <v>208</v>
      </c>
      <c r="J136" s="9" t="s">
        <v>124</v>
      </c>
      <c r="K136" s="10">
        <v>44657</v>
      </c>
      <c r="L136" s="8" t="s">
        <v>676</v>
      </c>
      <c r="M136" s="9" t="str">
        <f t="shared" si="18"/>
        <v>ACEPTAR RECOMENDACIÓN</v>
      </c>
      <c r="N136" s="11" t="s">
        <v>42</v>
      </c>
      <c r="O136" s="26">
        <f t="shared" si="20"/>
        <v>72</v>
      </c>
      <c r="P136" s="28">
        <f t="shared" si="21"/>
        <v>0.34615384615384615</v>
      </c>
      <c r="Q136" s="53">
        <f t="shared" si="22"/>
        <v>864000</v>
      </c>
      <c r="R136" s="30">
        <f t="shared" si="23"/>
        <v>0.34615384615384615</v>
      </c>
    </row>
    <row r="137" spans="1:18" ht="25.5" x14ac:dyDescent="0.25">
      <c r="A137" s="4">
        <v>187</v>
      </c>
      <c r="B137" s="4">
        <v>187</v>
      </c>
      <c r="C137" s="4" t="s">
        <v>332</v>
      </c>
      <c r="D137" s="13" t="s">
        <v>333</v>
      </c>
      <c r="E137" s="5" t="s">
        <v>59</v>
      </c>
      <c r="F137" s="6">
        <v>5000</v>
      </c>
      <c r="G137" s="6">
        <f t="shared" si="19"/>
        <v>136</v>
      </c>
      <c r="H137" s="7">
        <v>680000</v>
      </c>
      <c r="I137" s="25">
        <v>208</v>
      </c>
      <c r="J137" s="9" t="s">
        <v>124</v>
      </c>
      <c r="K137" s="10">
        <v>44657</v>
      </c>
      <c r="L137" s="8" t="s">
        <v>676</v>
      </c>
      <c r="M137" s="9" t="str">
        <f t="shared" si="18"/>
        <v>ACEPTAR RECOMENDACIÓN</v>
      </c>
      <c r="N137" s="11" t="s">
        <v>42</v>
      </c>
      <c r="O137" s="26">
        <f t="shared" si="20"/>
        <v>72</v>
      </c>
      <c r="P137" s="28">
        <f t="shared" si="21"/>
        <v>0.34615384615384615</v>
      </c>
      <c r="Q137" s="53">
        <f t="shared" si="22"/>
        <v>360000</v>
      </c>
      <c r="R137" s="30">
        <f t="shared" si="23"/>
        <v>0.34615384615384615</v>
      </c>
    </row>
    <row r="138" spans="1:18" ht="51" x14ac:dyDescent="0.25">
      <c r="A138" s="4">
        <v>189</v>
      </c>
      <c r="B138" s="4">
        <v>189</v>
      </c>
      <c r="C138" s="4" t="s">
        <v>334</v>
      </c>
      <c r="D138" s="13" t="s">
        <v>335</v>
      </c>
      <c r="E138" s="5" t="s">
        <v>336</v>
      </c>
      <c r="F138" s="14">
        <v>9</v>
      </c>
      <c r="G138" s="6">
        <f t="shared" si="19"/>
        <v>70000</v>
      </c>
      <c r="H138" s="7">
        <v>630000</v>
      </c>
      <c r="I138" s="25" t="s">
        <v>41</v>
      </c>
      <c r="J138" s="9" t="s">
        <v>41</v>
      </c>
      <c r="K138" s="10" t="s">
        <v>41</v>
      </c>
      <c r="L138" s="8" t="s">
        <v>41</v>
      </c>
      <c r="M138" s="9" t="str">
        <f t="shared" si="18"/>
        <v>ACEPTAR RECOMENDACIÓN</v>
      </c>
      <c r="N138" s="9" t="s">
        <v>42</v>
      </c>
      <c r="O138" s="26" t="str">
        <f t="shared" si="20"/>
        <v>NO APLICA</v>
      </c>
      <c r="P138" s="28" t="str">
        <f t="shared" si="21"/>
        <v>NO APLICA</v>
      </c>
      <c r="Q138" s="12" t="str">
        <f t="shared" si="22"/>
        <v>NO APLICA</v>
      </c>
      <c r="R138" s="30" t="str">
        <f t="shared" si="23"/>
        <v>NO APLICA</v>
      </c>
    </row>
    <row r="139" spans="1:18" ht="45" hidden="1" x14ac:dyDescent="0.25">
      <c r="A139" s="4">
        <v>190</v>
      </c>
      <c r="B139" s="4">
        <v>190</v>
      </c>
      <c r="C139" s="4" t="s">
        <v>337</v>
      </c>
      <c r="D139" s="13" t="s">
        <v>338</v>
      </c>
      <c r="E139" s="5" t="s">
        <v>289</v>
      </c>
      <c r="F139" s="14">
        <v>19</v>
      </c>
      <c r="G139" s="6">
        <f t="shared" si="19"/>
        <v>250000</v>
      </c>
      <c r="H139" s="7">
        <v>4750000</v>
      </c>
      <c r="I139" s="25">
        <v>205800</v>
      </c>
      <c r="J139" s="9" t="s">
        <v>184</v>
      </c>
      <c r="K139" s="10">
        <v>44664</v>
      </c>
      <c r="L139" s="8" t="s">
        <v>185</v>
      </c>
      <c r="M139" s="65" t="str">
        <f t="shared" si="18"/>
        <v>NO ACEPTAR RECOMENDACIÓN MAYOR VALOR</v>
      </c>
      <c r="N139" s="11" t="s">
        <v>696</v>
      </c>
      <c r="O139" s="26">
        <f t="shared" si="20"/>
        <v>-44200</v>
      </c>
      <c r="P139" s="28">
        <f t="shared" si="21"/>
        <v>-0.21477162293488825</v>
      </c>
      <c r="Q139" s="12">
        <f t="shared" si="22"/>
        <v>-839800</v>
      </c>
      <c r="R139" s="30">
        <f t="shared" si="23"/>
        <v>-0.21477162293488825</v>
      </c>
    </row>
    <row r="140" spans="1:18" ht="45" hidden="1" x14ac:dyDescent="0.25">
      <c r="A140" s="4">
        <v>191</v>
      </c>
      <c r="B140" s="4">
        <v>191</v>
      </c>
      <c r="C140" s="4" t="s">
        <v>339</v>
      </c>
      <c r="D140" s="13" t="s">
        <v>340</v>
      </c>
      <c r="E140" s="5" t="s">
        <v>81</v>
      </c>
      <c r="F140" s="14">
        <v>41</v>
      </c>
      <c r="G140" s="6">
        <f t="shared" si="19"/>
        <v>27944</v>
      </c>
      <c r="H140" s="7">
        <v>1145704</v>
      </c>
      <c r="I140" s="25">
        <v>27491</v>
      </c>
      <c r="J140" s="9" t="s">
        <v>95</v>
      </c>
      <c r="K140" s="10">
        <v>44546</v>
      </c>
      <c r="L140" s="8" t="s">
        <v>96</v>
      </c>
      <c r="M140" s="65" t="str">
        <f t="shared" si="18"/>
        <v>NO ACEPTAR RECOMENDACIÓN MAYOR VALOR</v>
      </c>
      <c r="N140" s="11" t="s">
        <v>696</v>
      </c>
      <c r="O140" s="26">
        <f t="shared" si="20"/>
        <v>-453</v>
      </c>
      <c r="P140" s="28">
        <f t="shared" si="21"/>
        <v>-1.6478120112036667E-2</v>
      </c>
      <c r="Q140" s="12">
        <f t="shared" si="22"/>
        <v>-18573</v>
      </c>
      <c r="R140" s="30">
        <f t="shared" si="23"/>
        <v>-1.6478120112036667E-2</v>
      </c>
    </row>
    <row r="141" spans="1:18" ht="45" hidden="1" x14ac:dyDescent="0.25">
      <c r="A141" s="4">
        <v>193</v>
      </c>
      <c r="B141" s="4">
        <v>193</v>
      </c>
      <c r="C141" s="4" t="s">
        <v>341</v>
      </c>
      <c r="D141" s="5" t="s">
        <v>342</v>
      </c>
      <c r="E141" s="5" t="s">
        <v>27</v>
      </c>
      <c r="F141" s="14">
        <v>207</v>
      </c>
      <c r="G141" s="6">
        <f t="shared" si="19"/>
        <v>297</v>
      </c>
      <c r="H141" s="7">
        <v>61479</v>
      </c>
      <c r="I141" s="25">
        <v>281</v>
      </c>
      <c r="J141" s="9" t="s">
        <v>28</v>
      </c>
      <c r="K141" s="10">
        <v>44669</v>
      </c>
      <c r="L141" s="8" t="s">
        <v>29</v>
      </c>
      <c r="M141" s="65" t="str">
        <f t="shared" si="18"/>
        <v>NO ACEPTAR RECOMENDACIÓN MAYOR VALOR</v>
      </c>
      <c r="N141" s="11" t="s">
        <v>696</v>
      </c>
      <c r="O141" s="26">
        <f t="shared" si="20"/>
        <v>-16</v>
      </c>
      <c r="P141" s="28">
        <f t="shared" si="21"/>
        <v>-5.6939501779359428E-2</v>
      </c>
      <c r="Q141" s="12">
        <f t="shared" si="22"/>
        <v>-3312</v>
      </c>
      <c r="R141" s="30">
        <f t="shared" si="23"/>
        <v>-5.6939501779359428E-2</v>
      </c>
    </row>
    <row r="142" spans="1:18" ht="45" hidden="1" x14ac:dyDescent="0.25">
      <c r="A142" s="4">
        <v>194</v>
      </c>
      <c r="B142" s="4">
        <v>194</v>
      </c>
      <c r="C142" s="4" t="s">
        <v>343</v>
      </c>
      <c r="D142" s="5" t="s">
        <v>344</v>
      </c>
      <c r="E142" s="5" t="s">
        <v>27</v>
      </c>
      <c r="F142" s="14">
        <v>108</v>
      </c>
      <c r="G142" s="6">
        <f t="shared" si="19"/>
        <v>297</v>
      </c>
      <c r="H142" s="7">
        <v>32076</v>
      </c>
      <c r="I142" s="25">
        <v>281</v>
      </c>
      <c r="J142" s="9" t="s">
        <v>28</v>
      </c>
      <c r="K142" s="10">
        <v>44669</v>
      </c>
      <c r="L142" s="8" t="s">
        <v>29</v>
      </c>
      <c r="M142" s="65" t="str">
        <f t="shared" si="18"/>
        <v>NO ACEPTAR RECOMENDACIÓN MAYOR VALOR</v>
      </c>
      <c r="N142" s="11" t="s">
        <v>696</v>
      </c>
      <c r="O142" s="26">
        <f t="shared" si="20"/>
        <v>-16</v>
      </c>
      <c r="P142" s="28">
        <f t="shared" si="21"/>
        <v>-5.6939501779359428E-2</v>
      </c>
      <c r="Q142" s="12">
        <f t="shared" si="22"/>
        <v>-1728</v>
      </c>
      <c r="R142" s="30">
        <f t="shared" si="23"/>
        <v>-5.6939501779359428E-2</v>
      </c>
    </row>
    <row r="143" spans="1:18" ht="30" x14ac:dyDescent="0.25">
      <c r="A143" s="4">
        <v>195</v>
      </c>
      <c r="B143" s="4">
        <v>195</v>
      </c>
      <c r="C143" s="4" t="s">
        <v>345</v>
      </c>
      <c r="D143" s="5" t="s">
        <v>346</v>
      </c>
      <c r="E143" s="5" t="s">
        <v>27</v>
      </c>
      <c r="F143" s="6">
        <v>1500</v>
      </c>
      <c r="G143" s="6">
        <f t="shared" si="19"/>
        <v>297</v>
      </c>
      <c r="H143" s="7">
        <v>445500</v>
      </c>
      <c r="I143" s="25">
        <v>311</v>
      </c>
      <c r="J143" s="9" t="s">
        <v>201</v>
      </c>
      <c r="K143" s="10">
        <v>44663</v>
      </c>
      <c r="L143" s="8" t="s">
        <v>202</v>
      </c>
      <c r="M143" s="9" t="str">
        <f t="shared" si="18"/>
        <v>ACEPTAR RECOMENDACIÓN</v>
      </c>
      <c r="N143" s="11" t="s">
        <v>42</v>
      </c>
      <c r="O143" s="26">
        <f t="shared" si="20"/>
        <v>14</v>
      </c>
      <c r="P143" s="28">
        <f t="shared" si="21"/>
        <v>4.5016077170418008E-2</v>
      </c>
      <c r="Q143" s="53">
        <f t="shared" si="22"/>
        <v>21000</v>
      </c>
      <c r="R143" s="30">
        <f t="shared" si="23"/>
        <v>4.5016077170418008E-2</v>
      </c>
    </row>
    <row r="144" spans="1:18" ht="45" hidden="1" x14ac:dyDescent="0.25">
      <c r="A144" s="4">
        <v>196</v>
      </c>
      <c r="B144" s="4">
        <v>196</v>
      </c>
      <c r="C144" s="4" t="s">
        <v>347</v>
      </c>
      <c r="D144" s="5" t="s">
        <v>348</v>
      </c>
      <c r="E144" s="5" t="s">
        <v>27</v>
      </c>
      <c r="F144" s="14">
        <v>750</v>
      </c>
      <c r="G144" s="6">
        <f t="shared" si="19"/>
        <v>297</v>
      </c>
      <c r="H144" s="7">
        <v>222750</v>
      </c>
      <c r="I144" s="25">
        <v>281</v>
      </c>
      <c r="J144" s="9" t="s">
        <v>28</v>
      </c>
      <c r="K144" s="10">
        <v>44669</v>
      </c>
      <c r="L144" s="8" t="s">
        <v>29</v>
      </c>
      <c r="M144" s="65" t="str">
        <f t="shared" si="18"/>
        <v>NO ACEPTAR RECOMENDACIÓN MAYOR VALOR</v>
      </c>
      <c r="N144" s="11" t="s">
        <v>696</v>
      </c>
      <c r="O144" s="26">
        <f t="shared" si="20"/>
        <v>-16</v>
      </c>
      <c r="P144" s="28">
        <f t="shared" si="21"/>
        <v>-5.6939501779359428E-2</v>
      </c>
      <c r="Q144" s="12">
        <f t="shared" si="22"/>
        <v>-12000</v>
      </c>
      <c r="R144" s="30">
        <f t="shared" si="23"/>
        <v>-5.6939501779359428E-2</v>
      </c>
    </row>
    <row r="145" spans="1:18" ht="45" hidden="1" x14ac:dyDescent="0.25">
      <c r="A145" s="4">
        <v>197</v>
      </c>
      <c r="B145" s="4">
        <v>197</v>
      </c>
      <c r="C145" s="4" t="s">
        <v>349</v>
      </c>
      <c r="D145" s="5" t="s">
        <v>350</v>
      </c>
      <c r="E145" s="5" t="s">
        <v>27</v>
      </c>
      <c r="F145" s="14">
        <v>359</v>
      </c>
      <c r="G145" s="6">
        <f t="shared" si="19"/>
        <v>297</v>
      </c>
      <c r="H145" s="7">
        <v>106623</v>
      </c>
      <c r="I145" s="25">
        <v>281</v>
      </c>
      <c r="J145" s="9" t="s">
        <v>28</v>
      </c>
      <c r="K145" s="10">
        <v>44669</v>
      </c>
      <c r="L145" s="8" t="s">
        <v>29</v>
      </c>
      <c r="M145" s="65" t="str">
        <f t="shared" si="18"/>
        <v>NO ACEPTAR RECOMENDACIÓN MAYOR VALOR</v>
      </c>
      <c r="N145" s="11" t="s">
        <v>696</v>
      </c>
      <c r="O145" s="26">
        <f t="shared" si="20"/>
        <v>-16</v>
      </c>
      <c r="P145" s="28">
        <f t="shared" si="21"/>
        <v>-5.6939501779359428E-2</v>
      </c>
      <c r="Q145" s="12">
        <f t="shared" si="22"/>
        <v>-5744</v>
      </c>
      <c r="R145" s="30">
        <f t="shared" si="23"/>
        <v>-5.6939501779359428E-2</v>
      </c>
    </row>
    <row r="146" spans="1:18" ht="30" x14ac:dyDescent="0.25">
      <c r="A146" s="4">
        <v>201</v>
      </c>
      <c r="B146" s="4">
        <v>201</v>
      </c>
      <c r="C146" s="4" t="s">
        <v>351</v>
      </c>
      <c r="D146" s="13" t="s">
        <v>352</v>
      </c>
      <c r="E146" s="5" t="s">
        <v>16</v>
      </c>
      <c r="F146" s="6">
        <v>1700</v>
      </c>
      <c r="G146" s="6">
        <f t="shared" si="19"/>
        <v>4153</v>
      </c>
      <c r="H146" s="7">
        <v>7060100</v>
      </c>
      <c r="I146" s="25">
        <v>4533</v>
      </c>
      <c r="J146" s="9" t="s">
        <v>146</v>
      </c>
      <c r="K146" s="10">
        <v>44835</v>
      </c>
      <c r="L146" s="8" t="s">
        <v>147</v>
      </c>
      <c r="M146" s="9" t="str">
        <f t="shared" si="18"/>
        <v>ACEPTAR RECOMENDACIÓN</v>
      </c>
      <c r="N146" s="11" t="s">
        <v>42</v>
      </c>
      <c r="O146" s="26">
        <f t="shared" si="20"/>
        <v>380</v>
      </c>
      <c r="P146" s="28">
        <f t="shared" si="21"/>
        <v>8.3829693359805862E-2</v>
      </c>
      <c r="Q146" s="53">
        <f t="shared" si="22"/>
        <v>646000</v>
      </c>
      <c r="R146" s="30">
        <f t="shared" si="23"/>
        <v>8.3829693359805862E-2</v>
      </c>
    </row>
    <row r="147" spans="1:18" ht="45" x14ac:dyDescent="0.25">
      <c r="A147" s="4">
        <v>202</v>
      </c>
      <c r="B147" s="4">
        <v>202</v>
      </c>
      <c r="C147" s="4" t="s">
        <v>353</v>
      </c>
      <c r="D147" s="5" t="s">
        <v>354</v>
      </c>
      <c r="E147" s="5" t="s">
        <v>16</v>
      </c>
      <c r="F147" s="14">
        <v>1</v>
      </c>
      <c r="G147" s="6">
        <f t="shared" si="19"/>
        <v>7551</v>
      </c>
      <c r="H147" s="7">
        <v>7551</v>
      </c>
      <c r="I147" s="25" t="s">
        <v>57</v>
      </c>
      <c r="J147" s="9" t="s">
        <v>57</v>
      </c>
      <c r="K147" s="10" t="s">
        <v>57</v>
      </c>
      <c r="L147" s="8" t="s">
        <v>57</v>
      </c>
      <c r="M147" s="9" t="s">
        <v>703</v>
      </c>
      <c r="N147" s="11" t="s">
        <v>42</v>
      </c>
      <c r="O147" s="26" t="str">
        <f t="shared" si="20"/>
        <v>NO APLICA</v>
      </c>
      <c r="P147" s="28" t="str">
        <f t="shared" si="21"/>
        <v>NO APLICA</v>
      </c>
      <c r="Q147" s="53" t="str">
        <f t="shared" si="22"/>
        <v>NO APLICA</v>
      </c>
      <c r="R147" s="30" t="str">
        <f t="shared" si="23"/>
        <v>NO APLICA</v>
      </c>
    </row>
    <row r="148" spans="1:18" ht="45" hidden="1" x14ac:dyDescent="0.25">
      <c r="A148" s="4">
        <v>203</v>
      </c>
      <c r="B148" s="4">
        <v>203</v>
      </c>
      <c r="C148" s="4" t="s">
        <v>355</v>
      </c>
      <c r="D148" s="16" t="s">
        <v>356</v>
      </c>
      <c r="E148" s="5" t="s">
        <v>241</v>
      </c>
      <c r="F148" s="14">
        <v>180</v>
      </c>
      <c r="G148" s="6">
        <f t="shared" si="19"/>
        <v>30127.372777777775</v>
      </c>
      <c r="H148" s="7">
        <v>5422927.0999999996</v>
      </c>
      <c r="I148" s="25">
        <v>19027</v>
      </c>
      <c r="J148" s="9" t="s">
        <v>53</v>
      </c>
      <c r="K148" s="10">
        <v>44832</v>
      </c>
      <c r="L148" s="8" t="s">
        <v>54</v>
      </c>
      <c r="M148" s="65" t="str">
        <f t="shared" ref="M148:M153" si="24">+IF(I148&gt;G148,"ACEPTAR RECOMENDACIÓN",IF(I148&lt;G148,"NO ACEPTAR RECOMENDACIÓN MAYOR VALOR",IF(I148=G148,"IGUAL VALOR VERIFICACIÓN",)))</f>
        <v>NO ACEPTAR RECOMENDACIÓN MAYOR VALOR</v>
      </c>
      <c r="N148" s="11" t="s">
        <v>696</v>
      </c>
      <c r="O148" s="26">
        <f t="shared" si="20"/>
        <v>-11100.372777777775</v>
      </c>
      <c r="P148" s="28">
        <f t="shared" si="21"/>
        <v>-0.58340110252681843</v>
      </c>
      <c r="Q148" s="12">
        <f t="shared" si="22"/>
        <v>-1998067.0999999994</v>
      </c>
      <c r="R148" s="30">
        <f t="shared" si="23"/>
        <v>-0.58340110252681843</v>
      </c>
    </row>
    <row r="149" spans="1:18" ht="45" hidden="1" x14ac:dyDescent="0.25">
      <c r="A149" s="4">
        <v>204</v>
      </c>
      <c r="B149" s="4">
        <v>204</v>
      </c>
      <c r="C149" s="4" t="s">
        <v>357</v>
      </c>
      <c r="D149" s="5" t="s">
        <v>358</v>
      </c>
      <c r="E149" s="5" t="s">
        <v>359</v>
      </c>
      <c r="F149" s="14">
        <v>100</v>
      </c>
      <c r="G149" s="6">
        <f t="shared" si="19"/>
        <v>19026</v>
      </c>
      <c r="H149" s="7">
        <v>1902600</v>
      </c>
      <c r="I149" s="25">
        <v>18602.080000000002</v>
      </c>
      <c r="J149" s="9" t="s">
        <v>188</v>
      </c>
      <c r="K149" s="10">
        <v>44839</v>
      </c>
      <c r="L149" s="8" t="s">
        <v>189</v>
      </c>
      <c r="M149" s="65" t="str">
        <f t="shared" si="24"/>
        <v>NO ACEPTAR RECOMENDACIÓN MAYOR VALOR</v>
      </c>
      <c r="N149" s="11" t="s">
        <v>696</v>
      </c>
      <c r="O149" s="26">
        <f t="shared" si="20"/>
        <v>-423.91999999999825</v>
      </c>
      <c r="P149" s="28">
        <f t="shared" si="21"/>
        <v>-2.2788849418989607E-2</v>
      </c>
      <c r="Q149" s="12">
        <f t="shared" si="22"/>
        <v>-42391.999999999825</v>
      </c>
      <c r="R149" s="30">
        <f t="shared" si="23"/>
        <v>-2.2788849418989607E-2</v>
      </c>
    </row>
    <row r="150" spans="1:18" ht="51" x14ac:dyDescent="0.25">
      <c r="A150" s="4">
        <v>206</v>
      </c>
      <c r="B150" s="4">
        <v>206</v>
      </c>
      <c r="C150" s="4" t="s">
        <v>360</v>
      </c>
      <c r="D150" s="13" t="s">
        <v>361</v>
      </c>
      <c r="E150" s="5" t="s">
        <v>241</v>
      </c>
      <c r="F150" s="14">
        <v>350</v>
      </c>
      <c r="G150" s="6">
        <f t="shared" si="19"/>
        <v>16824.568914285715</v>
      </c>
      <c r="H150" s="7">
        <v>5888599.1200000001</v>
      </c>
      <c r="I150" s="25">
        <v>19027</v>
      </c>
      <c r="J150" s="9" t="s">
        <v>53</v>
      </c>
      <c r="K150" s="10">
        <v>44832</v>
      </c>
      <c r="L150" s="8" t="s">
        <v>54</v>
      </c>
      <c r="M150" s="9" t="str">
        <f t="shared" si="24"/>
        <v>ACEPTAR RECOMENDACIÓN</v>
      </c>
      <c r="N150" s="11" t="s">
        <v>42</v>
      </c>
      <c r="O150" s="26">
        <f t="shared" si="20"/>
        <v>2202.4310857142846</v>
      </c>
      <c r="P150" s="28">
        <f t="shared" si="21"/>
        <v>0.1157529345516521</v>
      </c>
      <c r="Q150" s="53">
        <f t="shared" si="22"/>
        <v>770850.87999999966</v>
      </c>
      <c r="R150" s="30">
        <f t="shared" si="23"/>
        <v>0.11575293455165211</v>
      </c>
    </row>
    <row r="151" spans="1:18" ht="30" x14ac:dyDescent="0.25">
      <c r="A151" s="4">
        <v>208</v>
      </c>
      <c r="B151" s="4">
        <v>208</v>
      </c>
      <c r="C151" s="4" t="s">
        <v>362</v>
      </c>
      <c r="D151" s="5" t="s">
        <v>363</v>
      </c>
      <c r="E151" s="5" t="s">
        <v>16</v>
      </c>
      <c r="F151" s="14">
        <v>350</v>
      </c>
      <c r="G151" s="6">
        <f t="shared" si="19"/>
        <v>4034</v>
      </c>
      <c r="H151" s="7">
        <v>1411900</v>
      </c>
      <c r="I151" s="25">
        <v>4341.12</v>
      </c>
      <c r="J151" s="9" t="s">
        <v>53</v>
      </c>
      <c r="K151" s="10">
        <v>44835</v>
      </c>
      <c r="L151" s="8" t="s">
        <v>71</v>
      </c>
      <c r="M151" s="9" t="str">
        <f t="shared" si="24"/>
        <v>ACEPTAR RECOMENDACIÓN</v>
      </c>
      <c r="N151" s="11" t="s">
        <v>42</v>
      </c>
      <c r="O151" s="26">
        <f t="shared" si="20"/>
        <v>307.11999999999989</v>
      </c>
      <c r="P151" s="28">
        <f t="shared" si="21"/>
        <v>7.0746719740527764E-2</v>
      </c>
      <c r="Q151" s="53">
        <f t="shared" si="22"/>
        <v>107491.99999999996</v>
      </c>
      <c r="R151" s="30">
        <f t="shared" si="23"/>
        <v>7.0746719740527764E-2</v>
      </c>
    </row>
    <row r="152" spans="1:18" ht="30" x14ac:dyDescent="0.25">
      <c r="A152" s="4">
        <v>209</v>
      </c>
      <c r="B152" s="4">
        <v>209</v>
      </c>
      <c r="C152" s="4" t="s">
        <v>364</v>
      </c>
      <c r="D152" s="5" t="s">
        <v>365</v>
      </c>
      <c r="E152" s="5" t="s">
        <v>16</v>
      </c>
      <c r="F152" s="14">
        <v>30</v>
      </c>
      <c r="G152" s="6">
        <f t="shared" si="19"/>
        <v>4070</v>
      </c>
      <c r="H152" s="7">
        <v>122100</v>
      </c>
      <c r="I152" s="25">
        <v>4341.12</v>
      </c>
      <c r="J152" s="9" t="s">
        <v>53</v>
      </c>
      <c r="K152" s="10">
        <v>44835</v>
      </c>
      <c r="L152" s="8" t="s">
        <v>71</v>
      </c>
      <c r="M152" s="9" t="str">
        <f t="shared" si="24"/>
        <v>ACEPTAR RECOMENDACIÓN</v>
      </c>
      <c r="N152" s="11" t="s">
        <v>42</v>
      </c>
      <c r="O152" s="26">
        <f t="shared" si="20"/>
        <v>271.11999999999989</v>
      </c>
      <c r="P152" s="28">
        <f t="shared" si="21"/>
        <v>6.245392893999703E-2</v>
      </c>
      <c r="Q152" s="53">
        <f t="shared" si="22"/>
        <v>8133.5999999999967</v>
      </c>
      <c r="R152" s="30">
        <f t="shared" si="23"/>
        <v>6.245392893999703E-2</v>
      </c>
    </row>
    <row r="153" spans="1:18" ht="30" x14ac:dyDescent="0.25">
      <c r="A153" s="4">
        <v>211</v>
      </c>
      <c r="B153" s="4">
        <v>211</v>
      </c>
      <c r="C153" s="4" t="s">
        <v>366</v>
      </c>
      <c r="D153" s="5" t="s">
        <v>367</v>
      </c>
      <c r="E153" s="5" t="s">
        <v>16</v>
      </c>
      <c r="F153" s="14">
        <v>337</v>
      </c>
      <c r="G153" s="6">
        <f t="shared" si="19"/>
        <v>4034</v>
      </c>
      <c r="H153" s="7">
        <v>1359458</v>
      </c>
      <c r="I153" s="25">
        <v>4341.12</v>
      </c>
      <c r="J153" s="9" t="s">
        <v>53</v>
      </c>
      <c r="K153" s="10">
        <v>44835</v>
      </c>
      <c r="L153" s="8" t="s">
        <v>71</v>
      </c>
      <c r="M153" s="9" t="str">
        <f t="shared" si="24"/>
        <v>ACEPTAR RECOMENDACIÓN</v>
      </c>
      <c r="N153" s="11" t="s">
        <v>42</v>
      </c>
      <c r="O153" s="26">
        <f t="shared" si="20"/>
        <v>307.11999999999989</v>
      </c>
      <c r="P153" s="28">
        <f t="shared" si="21"/>
        <v>7.0746719740527764E-2</v>
      </c>
      <c r="Q153" s="53">
        <f t="shared" si="22"/>
        <v>103499.43999999996</v>
      </c>
      <c r="R153" s="30">
        <f t="shared" si="23"/>
        <v>7.0746719740527764E-2</v>
      </c>
    </row>
    <row r="154" spans="1:18" ht="45" x14ac:dyDescent="0.25">
      <c r="A154" s="4">
        <v>212</v>
      </c>
      <c r="B154" s="4">
        <v>212</v>
      </c>
      <c r="C154" s="4" t="s">
        <v>368</v>
      </c>
      <c r="D154" s="13" t="s">
        <v>369</v>
      </c>
      <c r="E154" s="5" t="s">
        <v>16</v>
      </c>
      <c r="F154" s="14">
        <v>1</v>
      </c>
      <c r="G154" s="6">
        <f t="shared" si="19"/>
        <v>17490</v>
      </c>
      <c r="H154" s="7">
        <v>17490</v>
      </c>
      <c r="I154" s="25" t="s">
        <v>57</v>
      </c>
      <c r="J154" s="9" t="s">
        <v>57</v>
      </c>
      <c r="K154" s="10" t="s">
        <v>57</v>
      </c>
      <c r="L154" s="8" t="s">
        <v>57</v>
      </c>
      <c r="M154" s="9" t="s">
        <v>703</v>
      </c>
      <c r="N154" s="9" t="s">
        <v>42</v>
      </c>
      <c r="O154" s="26" t="str">
        <f t="shared" si="20"/>
        <v>NO APLICA</v>
      </c>
      <c r="P154" s="28" t="str">
        <f t="shared" si="21"/>
        <v>NO APLICA</v>
      </c>
      <c r="Q154" s="12" t="str">
        <f t="shared" si="22"/>
        <v>NO APLICA</v>
      </c>
      <c r="R154" s="30" t="str">
        <f t="shared" si="23"/>
        <v>NO APLICA</v>
      </c>
    </row>
    <row r="155" spans="1:18" ht="45" x14ac:dyDescent="0.25">
      <c r="A155" s="4">
        <v>213</v>
      </c>
      <c r="B155" s="4">
        <v>213</v>
      </c>
      <c r="C155" s="4" t="s">
        <v>370</v>
      </c>
      <c r="D155" s="5" t="s">
        <v>371</v>
      </c>
      <c r="E155" s="5" t="s">
        <v>16</v>
      </c>
      <c r="F155" s="14">
        <v>1</v>
      </c>
      <c r="G155" s="6">
        <f t="shared" si="19"/>
        <v>7551</v>
      </c>
      <c r="H155" s="7">
        <v>7551</v>
      </c>
      <c r="I155" s="25" t="s">
        <v>57</v>
      </c>
      <c r="J155" s="9" t="s">
        <v>57</v>
      </c>
      <c r="K155" s="10" t="s">
        <v>57</v>
      </c>
      <c r="L155" s="8" t="s">
        <v>57</v>
      </c>
      <c r="M155" s="9" t="s">
        <v>703</v>
      </c>
      <c r="N155" s="9" t="s">
        <v>42</v>
      </c>
      <c r="O155" s="26" t="str">
        <f t="shared" si="20"/>
        <v>NO APLICA</v>
      </c>
      <c r="P155" s="28" t="str">
        <f t="shared" si="21"/>
        <v>NO APLICA</v>
      </c>
      <c r="Q155" s="12" t="str">
        <f t="shared" si="22"/>
        <v>NO APLICA</v>
      </c>
      <c r="R155" s="30" t="str">
        <f t="shared" si="23"/>
        <v>NO APLICA</v>
      </c>
    </row>
    <row r="156" spans="1:18" ht="25.5" x14ac:dyDescent="0.25">
      <c r="A156" s="4">
        <v>216</v>
      </c>
      <c r="B156" s="4">
        <v>216</v>
      </c>
      <c r="C156" s="4" t="s">
        <v>372</v>
      </c>
      <c r="D156" s="13" t="s">
        <v>373</v>
      </c>
      <c r="E156" s="5" t="s">
        <v>27</v>
      </c>
      <c r="F156" s="6">
        <v>3000</v>
      </c>
      <c r="G156" s="6">
        <f t="shared" si="19"/>
        <v>1658</v>
      </c>
      <c r="H156" s="7">
        <v>4974000</v>
      </c>
      <c r="I156" s="25" t="s">
        <v>41</v>
      </c>
      <c r="J156" s="9" t="s">
        <v>41</v>
      </c>
      <c r="K156" s="10" t="s">
        <v>41</v>
      </c>
      <c r="L156" s="8" t="s">
        <v>41</v>
      </c>
      <c r="M156" s="9" t="str">
        <f>+IF(I156&gt;G156,"ACEPTAR RECOMENDACIÓN",IF(I156&lt;G156,"NO ACEPTAR RECOMENDACIÓN MAYOR VALOR",IF(I156=G156,"IGUAL VALOR VERIFICACIÓN",)))</f>
        <v>ACEPTAR RECOMENDACIÓN</v>
      </c>
      <c r="N156" s="9" t="s">
        <v>42</v>
      </c>
      <c r="O156" s="26" t="str">
        <f t="shared" si="20"/>
        <v>NO APLICA</v>
      </c>
      <c r="P156" s="28" t="str">
        <f t="shared" si="21"/>
        <v>NO APLICA</v>
      </c>
      <c r="Q156" s="12" t="str">
        <f t="shared" si="22"/>
        <v>NO APLICA</v>
      </c>
      <c r="R156" s="30" t="str">
        <f t="shared" si="23"/>
        <v>NO APLICA</v>
      </c>
    </row>
    <row r="157" spans="1:18" ht="25.5" x14ac:dyDescent="0.25">
      <c r="A157" s="4">
        <v>217</v>
      </c>
      <c r="B157" s="4">
        <v>217</v>
      </c>
      <c r="C157" s="4" t="s">
        <v>374</v>
      </c>
      <c r="D157" s="13" t="s">
        <v>375</v>
      </c>
      <c r="E157" s="5" t="s">
        <v>16</v>
      </c>
      <c r="F157" s="14">
        <v>2</v>
      </c>
      <c r="G157" s="6">
        <f t="shared" si="19"/>
        <v>20985</v>
      </c>
      <c r="H157" s="7">
        <v>41970</v>
      </c>
      <c r="I157" s="25" t="s">
        <v>41</v>
      </c>
      <c r="J157" s="9" t="s">
        <v>41</v>
      </c>
      <c r="K157" s="10" t="s">
        <v>41</v>
      </c>
      <c r="L157" s="8" t="s">
        <v>41</v>
      </c>
      <c r="M157" s="9" t="str">
        <f>+IF(I157&gt;G157,"ACEPTAR RECOMENDACIÓN",IF(I157&lt;G157,"NO ACEPTAR RECOMENDACIÓN MAYOR VALOR",IF(I157=G157,"IGUAL VALOR VERIFICACIÓN",)))</f>
        <v>ACEPTAR RECOMENDACIÓN</v>
      </c>
      <c r="N157" s="9" t="s">
        <v>42</v>
      </c>
      <c r="O157" s="26" t="str">
        <f t="shared" si="20"/>
        <v>NO APLICA</v>
      </c>
      <c r="P157" s="28" t="str">
        <f t="shared" si="21"/>
        <v>NO APLICA</v>
      </c>
      <c r="Q157" s="12" t="str">
        <f t="shared" si="22"/>
        <v>NO APLICA</v>
      </c>
      <c r="R157" s="30" t="str">
        <f t="shared" si="23"/>
        <v>NO APLICA</v>
      </c>
    </row>
    <row r="158" spans="1:18" ht="51" x14ac:dyDescent="0.25">
      <c r="A158" s="4">
        <v>218</v>
      </c>
      <c r="B158" s="4">
        <v>218</v>
      </c>
      <c r="C158" s="4" t="s">
        <v>376</v>
      </c>
      <c r="D158" s="13" t="s">
        <v>377</v>
      </c>
      <c r="E158" s="5" t="s">
        <v>16</v>
      </c>
      <c r="F158" s="14">
        <v>1</v>
      </c>
      <c r="G158" s="6">
        <f t="shared" si="19"/>
        <v>1595</v>
      </c>
      <c r="H158" s="7">
        <v>1595</v>
      </c>
      <c r="I158" s="25" t="s">
        <v>57</v>
      </c>
      <c r="J158" s="9" t="s">
        <v>57</v>
      </c>
      <c r="K158" s="10" t="s">
        <v>57</v>
      </c>
      <c r="L158" s="8" t="s">
        <v>57</v>
      </c>
      <c r="M158" s="9" t="s">
        <v>703</v>
      </c>
      <c r="N158" s="9" t="s">
        <v>42</v>
      </c>
      <c r="O158" s="26" t="str">
        <f t="shared" si="20"/>
        <v>NO APLICA</v>
      </c>
      <c r="P158" s="28" t="str">
        <f t="shared" si="21"/>
        <v>NO APLICA</v>
      </c>
      <c r="Q158" s="12" t="str">
        <f t="shared" si="22"/>
        <v>NO APLICA</v>
      </c>
      <c r="R158" s="30" t="str">
        <f t="shared" si="23"/>
        <v>NO APLICA</v>
      </c>
    </row>
    <row r="159" spans="1:18" ht="76.5" x14ac:dyDescent="0.25">
      <c r="A159" s="4">
        <v>219</v>
      </c>
      <c r="B159" s="4">
        <v>219</v>
      </c>
      <c r="C159" s="4" t="s">
        <v>378</v>
      </c>
      <c r="D159" s="13" t="s">
        <v>379</v>
      </c>
      <c r="E159" s="5" t="s">
        <v>359</v>
      </c>
      <c r="F159" s="14">
        <v>5</v>
      </c>
      <c r="G159" s="6">
        <f t="shared" si="19"/>
        <v>303477</v>
      </c>
      <c r="H159" s="7">
        <v>1517385</v>
      </c>
      <c r="I159" s="25">
        <v>306925</v>
      </c>
      <c r="J159" s="9" t="s">
        <v>53</v>
      </c>
      <c r="K159" s="10">
        <v>44805</v>
      </c>
      <c r="L159" s="8" t="s">
        <v>54</v>
      </c>
      <c r="M159" s="9" t="str">
        <f t="shared" ref="M159:M165" si="25">+IF(I159&gt;G159,"ACEPTAR RECOMENDACIÓN",IF(I159&lt;G159,"NO ACEPTAR RECOMENDACIÓN MAYOR VALOR",IF(I159=G159,"IGUAL VALOR VERIFICACIÓN",)))</f>
        <v>ACEPTAR RECOMENDACIÓN</v>
      </c>
      <c r="N159" s="11" t="s">
        <v>42</v>
      </c>
      <c r="O159" s="26">
        <f t="shared" si="20"/>
        <v>3448</v>
      </c>
      <c r="P159" s="28">
        <f t="shared" si="21"/>
        <v>1.1234014824468518E-2</v>
      </c>
      <c r="Q159" s="53">
        <f t="shared" si="22"/>
        <v>17240</v>
      </c>
      <c r="R159" s="30">
        <f t="shared" si="23"/>
        <v>1.1234014824468518E-2</v>
      </c>
    </row>
    <row r="160" spans="1:18" ht="89.25" x14ac:dyDescent="0.25">
      <c r="A160" s="4">
        <v>220</v>
      </c>
      <c r="B160" s="4">
        <v>220</v>
      </c>
      <c r="C160" s="4" t="s">
        <v>380</v>
      </c>
      <c r="D160" s="13" t="s">
        <v>381</v>
      </c>
      <c r="E160" s="5" t="s">
        <v>359</v>
      </c>
      <c r="F160" s="14">
        <v>8</v>
      </c>
      <c r="G160" s="6">
        <f t="shared" si="19"/>
        <v>303477</v>
      </c>
      <c r="H160" s="7">
        <v>2427816</v>
      </c>
      <c r="I160" s="25">
        <v>306925</v>
      </c>
      <c r="J160" s="9" t="s">
        <v>53</v>
      </c>
      <c r="K160" s="10">
        <v>44805</v>
      </c>
      <c r="L160" s="8" t="s">
        <v>54</v>
      </c>
      <c r="M160" s="9" t="str">
        <f t="shared" si="25"/>
        <v>ACEPTAR RECOMENDACIÓN</v>
      </c>
      <c r="N160" s="11" t="s">
        <v>42</v>
      </c>
      <c r="O160" s="26">
        <f t="shared" si="20"/>
        <v>3448</v>
      </c>
      <c r="P160" s="28">
        <f t="shared" si="21"/>
        <v>1.1234014824468518E-2</v>
      </c>
      <c r="Q160" s="53">
        <f t="shared" si="22"/>
        <v>27584</v>
      </c>
      <c r="R160" s="30">
        <f t="shared" si="23"/>
        <v>1.1234014824468518E-2</v>
      </c>
    </row>
    <row r="161" spans="1:18" ht="76.5" x14ac:dyDescent="0.25">
      <c r="A161" s="4">
        <v>221</v>
      </c>
      <c r="B161" s="4">
        <v>221</v>
      </c>
      <c r="C161" s="4" t="s">
        <v>382</v>
      </c>
      <c r="D161" s="13" t="s">
        <v>383</v>
      </c>
      <c r="E161" s="16" t="s">
        <v>53</v>
      </c>
      <c r="F161" s="14">
        <v>8</v>
      </c>
      <c r="G161" s="6">
        <f t="shared" si="19"/>
        <v>303477</v>
      </c>
      <c r="H161" s="7">
        <v>2427816</v>
      </c>
      <c r="I161" s="25">
        <v>306925</v>
      </c>
      <c r="J161" s="9" t="s">
        <v>53</v>
      </c>
      <c r="K161" s="10">
        <v>44805</v>
      </c>
      <c r="L161" s="8" t="s">
        <v>54</v>
      </c>
      <c r="M161" s="9" t="str">
        <f t="shared" si="25"/>
        <v>ACEPTAR RECOMENDACIÓN</v>
      </c>
      <c r="N161" s="11" t="s">
        <v>42</v>
      </c>
      <c r="O161" s="26">
        <f t="shared" si="20"/>
        <v>3448</v>
      </c>
      <c r="P161" s="28">
        <f t="shared" si="21"/>
        <v>1.1234014824468518E-2</v>
      </c>
      <c r="Q161" s="53">
        <f t="shared" si="22"/>
        <v>27584</v>
      </c>
      <c r="R161" s="30">
        <f t="shared" si="23"/>
        <v>1.1234014824468518E-2</v>
      </c>
    </row>
    <row r="162" spans="1:18" ht="102" x14ac:dyDescent="0.25">
      <c r="A162" s="4">
        <v>222</v>
      </c>
      <c r="B162" s="4">
        <v>222</v>
      </c>
      <c r="C162" s="4" t="s">
        <v>384</v>
      </c>
      <c r="D162" s="13" t="s">
        <v>385</v>
      </c>
      <c r="E162" s="5" t="s">
        <v>359</v>
      </c>
      <c r="F162" s="14">
        <v>3</v>
      </c>
      <c r="G162" s="6">
        <f t="shared" si="19"/>
        <v>306925</v>
      </c>
      <c r="H162" s="7">
        <v>920775</v>
      </c>
      <c r="I162" s="25">
        <v>306925</v>
      </c>
      <c r="J162" s="9" t="s">
        <v>53</v>
      </c>
      <c r="K162" s="10">
        <v>44805</v>
      </c>
      <c r="L162" s="8" t="s">
        <v>54</v>
      </c>
      <c r="M162" s="9" t="str">
        <f t="shared" si="25"/>
        <v>IGUAL VALOR VERIFICACIÓN</v>
      </c>
      <c r="N162" s="11" t="s">
        <v>697</v>
      </c>
      <c r="O162" s="26">
        <f t="shared" si="20"/>
        <v>0</v>
      </c>
      <c r="P162" s="28">
        <f t="shared" si="21"/>
        <v>0</v>
      </c>
      <c r="Q162" s="12">
        <f t="shared" si="22"/>
        <v>0</v>
      </c>
      <c r="R162" s="30">
        <f t="shared" si="23"/>
        <v>0</v>
      </c>
    </row>
    <row r="163" spans="1:18" ht="51" x14ac:dyDescent="0.25">
      <c r="A163" s="4">
        <v>225</v>
      </c>
      <c r="B163" s="4">
        <v>225</v>
      </c>
      <c r="C163" s="4" t="s">
        <v>386</v>
      </c>
      <c r="D163" s="13" t="s">
        <v>387</v>
      </c>
      <c r="E163" s="5" t="s">
        <v>16</v>
      </c>
      <c r="F163" s="6">
        <v>1700</v>
      </c>
      <c r="G163" s="6">
        <f t="shared" si="19"/>
        <v>1363</v>
      </c>
      <c r="H163" s="7">
        <v>2317100</v>
      </c>
      <c r="I163" s="25">
        <v>1463.7</v>
      </c>
      <c r="J163" s="9" t="s">
        <v>114</v>
      </c>
      <c r="K163" s="10">
        <v>44834</v>
      </c>
      <c r="L163" s="8" t="s">
        <v>115</v>
      </c>
      <c r="M163" s="9" t="str">
        <f t="shared" si="25"/>
        <v>ACEPTAR RECOMENDACIÓN</v>
      </c>
      <c r="N163" s="11" t="s">
        <v>42</v>
      </c>
      <c r="O163" s="26">
        <f t="shared" si="20"/>
        <v>100.70000000000005</v>
      </c>
      <c r="P163" s="28">
        <f t="shared" si="21"/>
        <v>6.879825100772019E-2</v>
      </c>
      <c r="Q163" s="53">
        <f t="shared" si="22"/>
        <v>171190.00000000009</v>
      </c>
      <c r="R163" s="30">
        <f t="shared" si="23"/>
        <v>6.879825100772019E-2</v>
      </c>
    </row>
    <row r="164" spans="1:18" ht="25.5" x14ac:dyDescent="0.25">
      <c r="A164" s="4">
        <v>226</v>
      </c>
      <c r="B164" s="4">
        <v>226</v>
      </c>
      <c r="C164" s="4" t="s">
        <v>388</v>
      </c>
      <c r="D164" s="13" t="s">
        <v>389</v>
      </c>
      <c r="E164" s="13" t="s">
        <v>101</v>
      </c>
      <c r="F164" s="14">
        <v>2</v>
      </c>
      <c r="G164" s="6">
        <f t="shared" si="19"/>
        <v>231827</v>
      </c>
      <c r="H164" s="7">
        <v>463654</v>
      </c>
      <c r="I164" s="25">
        <v>268702</v>
      </c>
      <c r="J164" s="9" t="s">
        <v>390</v>
      </c>
      <c r="K164" s="10">
        <v>44573</v>
      </c>
      <c r="L164" s="8" t="s">
        <v>391</v>
      </c>
      <c r="M164" s="9" t="str">
        <f t="shared" si="25"/>
        <v>ACEPTAR RECOMENDACIÓN</v>
      </c>
      <c r="N164" s="11" t="s">
        <v>42</v>
      </c>
      <c r="O164" s="26">
        <f t="shared" si="20"/>
        <v>36875</v>
      </c>
      <c r="P164" s="28">
        <f t="shared" si="21"/>
        <v>0.13723381292286621</v>
      </c>
      <c r="Q164" s="53">
        <f t="shared" si="22"/>
        <v>73750</v>
      </c>
      <c r="R164" s="30">
        <f t="shared" si="23"/>
        <v>0.13723381292286621</v>
      </c>
    </row>
    <row r="165" spans="1:18" ht="25.5" x14ac:dyDescent="0.25">
      <c r="A165" s="4">
        <v>227</v>
      </c>
      <c r="B165" s="4">
        <v>227</v>
      </c>
      <c r="C165" s="4" t="s">
        <v>392</v>
      </c>
      <c r="D165" s="13" t="s">
        <v>393</v>
      </c>
      <c r="E165" s="13" t="s">
        <v>101</v>
      </c>
      <c r="F165" s="14">
        <v>2</v>
      </c>
      <c r="G165" s="6">
        <f t="shared" si="19"/>
        <v>231827</v>
      </c>
      <c r="H165" s="7">
        <v>463654</v>
      </c>
      <c r="I165" s="25">
        <v>268702</v>
      </c>
      <c r="J165" s="9" t="s">
        <v>390</v>
      </c>
      <c r="K165" s="10">
        <v>44573</v>
      </c>
      <c r="L165" s="8" t="s">
        <v>391</v>
      </c>
      <c r="M165" s="9" t="str">
        <f t="shared" si="25"/>
        <v>ACEPTAR RECOMENDACIÓN</v>
      </c>
      <c r="N165" s="11" t="s">
        <v>42</v>
      </c>
      <c r="O165" s="26">
        <f t="shared" si="20"/>
        <v>36875</v>
      </c>
      <c r="P165" s="28">
        <f t="shared" si="21"/>
        <v>0.13723381292286621</v>
      </c>
      <c r="Q165" s="53">
        <f t="shared" si="22"/>
        <v>73750</v>
      </c>
      <c r="R165" s="30">
        <f t="shared" si="23"/>
        <v>0.13723381292286621</v>
      </c>
    </row>
    <row r="166" spans="1:18" ht="45" x14ac:dyDescent="0.25">
      <c r="A166" s="4">
        <v>229</v>
      </c>
      <c r="B166" s="4">
        <v>229</v>
      </c>
      <c r="C166" s="4" t="s">
        <v>394</v>
      </c>
      <c r="D166" s="13" t="s">
        <v>395</v>
      </c>
      <c r="E166" s="5" t="s">
        <v>289</v>
      </c>
      <c r="F166" s="14">
        <v>1</v>
      </c>
      <c r="G166" s="6">
        <f t="shared" si="19"/>
        <v>481950</v>
      </c>
      <c r="H166" s="7">
        <v>481950</v>
      </c>
      <c r="I166" s="25" t="s">
        <v>57</v>
      </c>
      <c r="J166" s="9" t="s">
        <v>57</v>
      </c>
      <c r="K166" s="10" t="s">
        <v>57</v>
      </c>
      <c r="L166" s="8" t="s">
        <v>57</v>
      </c>
      <c r="M166" s="9" t="s">
        <v>703</v>
      </c>
      <c r="N166" s="9" t="s">
        <v>42</v>
      </c>
      <c r="O166" s="26" t="str">
        <f t="shared" si="20"/>
        <v>NO APLICA</v>
      </c>
      <c r="P166" s="28" t="str">
        <f t="shared" si="21"/>
        <v>NO APLICA</v>
      </c>
      <c r="Q166" s="12" t="str">
        <f t="shared" si="22"/>
        <v>NO APLICA</v>
      </c>
      <c r="R166" s="30" t="str">
        <f t="shared" si="23"/>
        <v>NO APLICA</v>
      </c>
    </row>
    <row r="167" spans="1:18" ht="25.5" x14ac:dyDescent="0.25">
      <c r="A167" s="4">
        <v>230</v>
      </c>
      <c r="B167" s="4">
        <v>230</v>
      </c>
      <c r="C167" s="4" t="s">
        <v>396</v>
      </c>
      <c r="D167" s="13" t="s">
        <v>397</v>
      </c>
      <c r="E167" s="5" t="s">
        <v>241</v>
      </c>
      <c r="F167" s="14">
        <v>5</v>
      </c>
      <c r="G167" s="6">
        <f t="shared" si="19"/>
        <v>693770</v>
      </c>
      <c r="H167" s="7">
        <v>3468850</v>
      </c>
      <c r="I167" s="25" t="s">
        <v>41</v>
      </c>
      <c r="J167" s="9" t="s">
        <v>41</v>
      </c>
      <c r="K167" s="10" t="s">
        <v>41</v>
      </c>
      <c r="L167" s="8" t="s">
        <v>41</v>
      </c>
      <c r="M167" s="9" t="str">
        <f t="shared" ref="M167:M173" si="26">+IF(I167&gt;G167,"ACEPTAR RECOMENDACIÓN",IF(I167&lt;G167,"NO ACEPTAR RECOMENDACIÓN MAYOR VALOR",IF(I167=G167,"IGUAL VALOR VERIFICACIÓN",)))</f>
        <v>ACEPTAR RECOMENDACIÓN</v>
      </c>
      <c r="N167" s="9" t="s">
        <v>42</v>
      </c>
      <c r="O167" s="26" t="str">
        <f t="shared" si="20"/>
        <v>NO APLICA</v>
      </c>
      <c r="P167" s="28" t="str">
        <f t="shared" si="21"/>
        <v>NO APLICA</v>
      </c>
      <c r="Q167" s="12" t="str">
        <f t="shared" si="22"/>
        <v>NO APLICA</v>
      </c>
      <c r="R167" s="30" t="str">
        <f t="shared" si="23"/>
        <v>NO APLICA</v>
      </c>
    </row>
    <row r="168" spans="1:18" ht="38.25" x14ac:dyDescent="0.25">
      <c r="A168" s="4">
        <v>233</v>
      </c>
      <c r="B168" s="4">
        <v>233</v>
      </c>
      <c r="C168" s="4" t="s">
        <v>398</v>
      </c>
      <c r="D168" s="13" t="s">
        <v>399</v>
      </c>
      <c r="E168" s="5" t="s">
        <v>289</v>
      </c>
      <c r="F168" s="14">
        <v>22</v>
      </c>
      <c r="G168" s="6">
        <f t="shared" si="19"/>
        <v>267750</v>
      </c>
      <c r="H168" s="7">
        <v>5890500</v>
      </c>
      <c r="I168" s="25" t="s">
        <v>41</v>
      </c>
      <c r="J168" s="9" t="s">
        <v>41</v>
      </c>
      <c r="K168" s="10" t="s">
        <v>41</v>
      </c>
      <c r="L168" s="8" t="s">
        <v>41</v>
      </c>
      <c r="M168" s="9" t="str">
        <f t="shared" si="26"/>
        <v>ACEPTAR RECOMENDACIÓN</v>
      </c>
      <c r="N168" s="9" t="s">
        <v>42</v>
      </c>
      <c r="O168" s="26" t="str">
        <f t="shared" si="20"/>
        <v>NO APLICA</v>
      </c>
      <c r="P168" s="28" t="str">
        <f t="shared" si="21"/>
        <v>NO APLICA</v>
      </c>
      <c r="Q168" s="12" t="str">
        <f t="shared" si="22"/>
        <v>NO APLICA</v>
      </c>
      <c r="R168" s="30" t="str">
        <f t="shared" si="23"/>
        <v>NO APLICA</v>
      </c>
    </row>
    <row r="169" spans="1:18" ht="63.75" x14ac:dyDescent="0.25">
      <c r="A169" s="4">
        <v>234</v>
      </c>
      <c r="B169" s="4">
        <v>234</v>
      </c>
      <c r="C169" s="4" t="s">
        <v>400</v>
      </c>
      <c r="D169" s="13" t="s">
        <v>401</v>
      </c>
      <c r="E169" s="5" t="s">
        <v>16</v>
      </c>
      <c r="F169" s="14">
        <v>351</v>
      </c>
      <c r="G169" s="6">
        <f t="shared" si="19"/>
        <v>3386</v>
      </c>
      <c r="H169" s="7">
        <v>1188486</v>
      </c>
      <c r="I169" s="25">
        <v>3921.05</v>
      </c>
      <c r="J169" s="9" t="s">
        <v>53</v>
      </c>
      <c r="K169" s="10">
        <v>44835</v>
      </c>
      <c r="L169" s="8" t="s">
        <v>71</v>
      </c>
      <c r="M169" s="9" t="str">
        <f t="shared" si="26"/>
        <v>ACEPTAR RECOMENDACIÓN</v>
      </c>
      <c r="N169" s="11" t="s">
        <v>42</v>
      </c>
      <c r="O169" s="26">
        <f t="shared" si="20"/>
        <v>535.05000000000018</v>
      </c>
      <c r="P169" s="28">
        <f t="shared" si="21"/>
        <v>0.13645579627905793</v>
      </c>
      <c r="Q169" s="53">
        <f t="shared" si="22"/>
        <v>187802.55000000008</v>
      </c>
      <c r="R169" s="30">
        <f t="shared" si="23"/>
        <v>0.13645579627905796</v>
      </c>
    </row>
    <row r="170" spans="1:18" ht="63.75" x14ac:dyDescent="0.25">
      <c r="A170" s="4">
        <v>235</v>
      </c>
      <c r="B170" s="4">
        <v>235</v>
      </c>
      <c r="C170" s="4" t="s">
        <v>402</v>
      </c>
      <c r="D170" s="13" t="s">
        <v>403</v>
      </c>
      <c r="E170" s="5" t="s">
        <v>16</v>
      </c>
      <c r="F170" s="14">
        <v>111</v>
      </c>
      <c r="G170" s="6">
        <f t="shared" si="19"/>
        <v>3386</v>
      </c>
      <c r="H170" s="7">
        <v>375846</v>
      </c>
      <c r="I170" s="25">
        <v>3921.05</v>
      </c>
      <c r="J170" s="9" t="s">
        <v>53</v>
      </c>
      <c r="K170" s="10">
        <v>44835</v>
      </c>
      <c r="L170" s="8" t="s">
        <v>71</v>
      </c>
      <c r="M170" s="9" t="str">
        <f t="shared" si="26"/>
        <v>ACEPTAR RECOMENDACIÓN</v>
      </c>
      <c r="N170" s="11" t="s">
        <v>42</v>
      </c>
      <c r="O170" s="26">
        <f t="shared" si="20"/>
        <v>535.05000000000018</v>
      </c>
      <c r="P170" s="28">
        <f t="shared" si="21"/>
        <v>0.13645579627905793</v>
      </c>
      <c r="Q170" s="53">
        <f t="shared" si="22"/>
        <v>59390.550000000017</v>
      </c>
      <c r="R170" s="30">
        <f t="shared" si="23"/>
        <v>0.13645579627905793</v>
      </c>
    </row>
    <row r="171" spans="1:18" ht="45" hidden="1" x14ac:dyDescent="0.25">
      <c r="A171" s="4">
        <v>237</v>
      </c>
      <c r="B171" s="4">
        <v>237</v>
      </c>
      <c r="C171" s="4" t="s">
        <v>404</v>
      </c>
      <c r="D171" s="5" t="s">
        <v>405</v>
      </c>
      <c r="E171" s="5" t="s">
        <v>16</v>
      </c>
      <c r="F171" s="14">
        <v>1</v>
      </c>
      <c r="G171" s="6">
        <f t="shared" si="19"/>
        <v>7652</v>
      </c>
      <c r="H171" s="7">
        <v>7652</v>
      </c>
      <c r="I171" s="25">
        <v>7438</v>
      </c>
      <c r="J171" s="9" t="s">
        <v>124</v>
      </c>
      <c r="K171" s="10">
        <v>44673</v>
      </c>
      <c r="L171" s="8" t="s">
        <v>125</v>
      </c>
      <c r="M171" s="65" t="str">
        <f t="shared" si="26"/>
        <v>NO ACEPTAR RECOMENDACIÓN MAYOR VALOR</v>
      </c>
      <c r="N171" s="11" t="s">
        <v>696</v>
      </c>
      <c r="O171" s="26">
        <f t="shared" si="20"/>
        <v>-214</v>
      </c>
      <c r="P171" s="28">
        <f t="shared" si="21"/>
        <v>-2.8771175047055661E-2</v>
      </c>
      <c r="Q171" s="12">
        <f t="shared" si="22"/>
        <v>-214</v>
      </c>
      <c r="R171" s="30">
        <f t="shared" si="23"/>
        <v>-2.8771175047055661E-2</v>
      </c>
    </row>
    <row r="172" spans="1:18" ht="38.25" x14ac:dyDescent="0.25">
      <c r="A172" s="4">
        <v>239</v>
      </c>
      <c r="B172" s="4">
        <v>239</v>
      </c>
      <c r="C172" s="4" t="s">
        <v>406</v>
      </c>
      <c r="D172" s="13" t="s">
        <v>407</v>
      </c>
      <c r="E172" s="16" t="s">
        <v>795</v>
      </c>
      <c r="F172" s="14">
        <v>93</v>
      </c>
      <c r="G172" s="6">
        <f t="shared" si="19"/>
        <v>4743</v>
      </c>
      <c r="H172" s="7">
        <v>441099</v>
      </c>
      <c r="I172" s="25" t="s">
        <v>41</v>
      </c>
      <c r="J172" s="9" t="s">
        <v>41</v>
      </c>
      <c r="K172" s="10" t="s">
        <v>41</v>
      </c>
      <c r="L172" s="8" t="s">
        <v>41</v>
      </c>
      <c r="M172" s="9" t="str">
        <f t="shared" si="26"/>
        <v>ACEPTAR RECOMENDACIÓN</v>
      </c>
      <c r="N172" s="9" t="s">
        <v>42</v>
      </c>
      <c r="O172" s="26" t="str">
        <f t="shared" si="20"/>
        <v>NO APLICA</v>
      </c>
      <c r="P172" s="28" t="str">
        <f t="shared" si="21"/>
        <v>NO APLICA</v>
      </c>
      <c r="Q172" s="12" t="str">
        <f t="shared" si="22"/>
        <v>NO APLICA</v>
      </c>
      <c r="R172" s="30" t="str">
        <f t="shared" si="23"/>
        <v>NO APLICA</v>
      </c>
    </row>
    <row r="173" spans="1:18" ht="25.5" x14ac:dyDescent="0.25">
      <c r="A173" s="4">
        <v>240</v>
      </c>
      <c r="B173" s="4">
        <v>240</v>
      </c>
      <c r="C173" s="4" t="s">
        <v>408</v>
      </c>
      <c r="D173" s="13" t="s">
        <v>409</v>
      </c>
      <c r="E173" s="5" t="s">
        <v>16</v>
      </c>
      <c r="F173" s="14">
        <v>427</v>
      </c>
      <c r="G173" s="6">
        <f t="shared" si="19"/>
        <v>6490</v>
      </c>
      <c r="H173" s="7">
        <v>2771230</v>
      </c>
      <c r="I173" s="25">
        <v>7908</v>
      </c>
      <c r="J173" s="9" t="s">
        <v>114</v>
      </c>
      <c r="K173" s="10">
        <v>44609</v>
      </c>
      <c r="L173" s="8" t="s">
        <v>684</v>
      </c>
      <c r="M173" s="9" t="str">
        <f t="shared" si="26"/>
        <v>ACEPTAR RECOMENDACIÓN</v>
      </c>
      <c r="N173" s="11" t="s">
        <v>42</v>
      </c>
      <c r="O173" s="26">
        <f t="shared" si="20"/>
        <v>1418</v>
      </c>
      <c r="P173" s="28">
        <f t="shared" si="21"/>
        <v>0.17931208902377341</v>
      </c>
      <c r="Q173" s="53">
        <f t="shared" si="22"/>
        <v>605486</v>
      </c>
      <c r="R173" s="30">
        <f t="shared" si="23"/>
        <v>0.17931208902377341</v>
      </c>
    </row>
    <row r="174" spans="1:18" ht="45" x14ac:dyDescent="0.25">
      <c r="A174" s="4">
        <v>241</v>
      </c>
      <c r="B174" s="4">
        <v>241</v>
      </c>
      <c r="C174" s="4" t="s">
        <v>410</v>
      </c>
      <c r="D174" s="13" t="s">
        <v>411</v>
      </c>
      <c r="E174" s="5" t="s">
        <v>16</v>
      </c>
      <c r="F174" s="14">
        <v>1</v>
      </c>
      <c r="G174" s="6">
        <f t="shared" si="19"/>
        <v>8735</v>
      </c>
      <c r="H174" s="7">
        <v>8735</v>
      </c>
      <c r="I174" s="25" t="s">
        <v>57</v>
      </c>
      <c r="J174" s="9" t="s">
        <v>57</v>
      </c>
      <c r="K174" s="10" t="s">
        <v>57</v>
      </c>
      <c r="L174" s="8" t="s">
        <v>57</v>
      </c>
      <c r="M174" s="9" t="s">
        <v>703</v>
      </c>
      <c r="N174" s="9" t="s">
        <v>42</v>
      </c>
      <c r="O174" s="26" t="str">
        <f t="shared" si="20"/>
        <v>NO APLICA</v>
      </c>
      <c r="P174" s="28" t="str">
        <f t="shared" si="21"/>
        <v>NO APLICA</v>
      </c>
      <c r="Q174" s="12" t="str">
        <f t="shared" si="22"/>
        <v>NO APLICA</v>
      </c>
      <c r="R174" s="30" t="str">
        <f t="shared" si="23"/>
        <v>NO APLICA</v>
      </c>
    </row>
    <row r="175" spans="1:18" ht="25.5" x14ac:dyDescent="0.25">
      <c r="A175" s="4">
        <v>242</v>
      </c>
      <c r="B175" s="4">
        <v>242</v>
      </c>
      <c r="C175" s="4" t="s">
        <v>412</v>
      </c>
      <c r="D175" s="13" t="s">
        <v>413</v>
      </c>
      <c r="E175" s="5" t="s">
        <v>16</v>
      </c>
      <c r="F175" s="14">
        <v>560</v>
      </c>
      <c r="G175" s="6">
        <f t="shared" si="19"/>
        <v>10050</v>
      </c>
      <c r="H175" s="7">
        <v>5628000</v>
      </c>
      <c r="I175" s="25">
        <v>10151</v>
      </c>
      <c r="J175" s="9" t="s">
        <v>114</v>
      </c>
      <c r="K175" s="10">
        <v>44609</v>
      </c>
      <c r="L175" s="8" t="s">
        <v>684</v>
      </c>
      <c r="M175" s="9" t="str">
        <f t="shared" ref="M175:M201" si="27">+IF(I175&gt;G175,"ACEPTAR RECOMENDACIÓN",IF(I175&lt;G175,"NO ACEPTAR RECOMENDACIÓN MAYOR VALOR",IF(I175=G175,"IGUAL VALOR VERIFICACIÓN",)))</f>
        <v>ACEPTAR RECOMENDACIÓN</v>
      </c>
      <c r="N175" s="11" t="s">
        <v>42</v>
      </c>
      <c r="O175" s="26">
        <f t="shared" si="20"/>
        <v>101</v>
      </c>
      <c r="P175" s="28">
        <f t="shared" si="21"/>
        <v>9.9497586444685249E-3</v>
      </c>
      <c r="Q175" s="53">
        <f t="shared" si="22"/>
        <v>56560</v>
      </c>
      <c r="R175" s="30">
        <f t="shared" si="23"/>
        <v>9.9497586444685249E-3</v>
      </c>
    </row>
    <row r="176" spans="1:18" ht="30" x14ac:dyDescent="0.25">
      <c r="A176" s="4">
        <v>244</v>
      </c>
      <c r="B176" s="4">
        <v>244</v>
      </c>
      <c r="C176" s="4" t="s">
        <v>414</v>
      </c>
      <c r="D176" s="13" t="s">
        <v>415</v>
      </c>
      <c r="E176" s="5" t="s">
        <v>16</v>
      </c>
      <c r="F176" s="14">
        <v>2</v>
      </c>
      <c r="G176" s="6">
        <f t="shared" si="19"/>
        <v>1245000</v>
      </c>
      <c r="H176" s="7">
        <v>2490000</v>
      </c>
      <c r="I176" s="25" t="s">
        <v>41</v>
      </c>
      <c r="J176" s="9" t="s">
        <v>416</v>
      </c>
      <c r="K176" s="10" t="s">
        <v>41</v>
      </c>
      <c r="L176" s="8" t="s">
        <v>41</v>
      </c>
      <c r="M176" s="9" t="str">
        <f t="shared" si="27"/>
        <v>ACEPTAR RECOMENDACIÓN</v>
      </c>
      <c r="N176" s="9" t="s">
        <v>42</v>
      </c>
      <c r="O176" s="26" t="str">
        <f t="shared" si="20"/>
        <v>NO APLICA</v>
      </c>
      <c r="P176" s="28" t="str">
        <f t="shared" si="21"/>
        <v>NO APLICA</v>
      </c>
      <c r="Q176" s="12" t="str">
        <f t="shared" si="22"/>
        <v>NO APLICA</v>
      </c>
      <c r="R176" s="30" t="str">
        <f t="shared" si="23"/>
        <v>NO APLICA</v>
      </c>
    </row>
    <row r="177" spans="1:18" ht="45" hidden="1" x14ac:dyDescent="0.25">
      <c r="A177" s="4">
        <v>247</v>
      </c>
      <c r="B177" s="4">
        <v>247</v>
      </c>
      <c r="C177" s="4" t="s">
        <v>417</v>
      </c>
      <c r="D177" s="13" t="s">
        <v>418</v>
      </c>
      <c r="E177" s="5" t="s">
        <v>16</v>
      </c>
      <c r="F177" s="14">
        <v>1</v>
      </c>
      <c r="G177" s="6">
        <f t="shared" si="19"/>
        <v>1790000</v>
      </c>
      <c r="H177" s="7">
        <v>1790000</v>
      </c>
      <c r="I177" s="25">
        <v>1350000</v>
      </c>
      <c r="J177" s="9" t="s">
        <v>693</v>
      </c>
      <c r="K177" s="10">
        <v>44673</v>
      </c>
      <c r="L177" s="8" t="s">
        <v>694</v>
      </c>
      <c r="M177" s="65" t="str">
        <f t="shared" si="27"/>
        <v>NO ACEPTAR RECOMENDACIÓN MAYOR VALOR</v>
      </c>
      <c r="N177" s="11" t="s">
        <v>696</v>
      </c>
      <c r="O177" s="26">
        <f t="shared" si="20"/>
        <v>-440000</v>
      </c>
      <c r="P177" s="28">
        <f t="shared" si="21"/>
        <v>-0.32592592592592595</v>
      </c>
      <c r="Q177" s="12">
        <f t="shared" si="22"/>
        <v>-440000</v>
      </c>
      <c r="R177" s="30">
        <f t="shared" si="23"/>
        <v>-0.32592592592592595</v>
      </c>
    </row>
    <row r="178" spans="1:18" ht="38.25" x14ac:dyDescent="0.25">
      <c r="A178" s="4">
        <v>248</v>
      </c>
      <c r="B178" s="4">
        <v>248</v>
      </c>
      <c r="C178" s="4" t="s">
        <v>419</v>
      </c>
      <c r="D178" s="13" t="s">
        <v>420</v>
      </c>
      <c r="E178" s="5" t="s">
        <v>16</v>
      </c>
      <c r="F178" s="14">
        <v>6</v>
      </c>
      <c r="G178" s="6">
        <f t="shared" si="19"/>
        <v>47481</v>
      </c>
      <c r="H178" s="7">
        <v>284886</v>
      </c>
      <c r="I178" s="25" t="s">
        <v>41</v>
      </c>
      <c r="J178" s="9" t="s">
        <v>41</v>
      </c>
      <c r="K178" s="10" t="s">
        <v>41</v>
      </c>
      <c r="L178" s="8" t="s">
        <v>41</v>
      </c>
      <c r="M178" s="9" t="str">
        <f t="shared" si="27"/>
        <v>ACEPTAR RECOMENDACIÓN</v>
      </c>
      <c r="N178" s="9" t="s">
        <v>42</v>
      </c>
      <c r="O178" s="26" t="str">
        <f t="shared" si="20"/>
        <v>NO APLICA</v>
      </c>
      <c r="P178" s="28" t="str">
        <f t="shared" si="21"/>
        <v>NO APLICA</v>
      </c>
      <c r="Q178" s="12" t="str">
        <f t="shared" si="22"/>
        <v>NO APLICA</v>
      </c>
      <c r="R178" s="30" t="str">
        <f t="shared" si="23"/>
        <v>NO APLICA</v>
      </c>
    </row>
    <row r="179" spans="1:18" ht="25.5" x14ac:dyDescent="0.25">
      <c r="A179" s="4">
        <v>249</v>
      </c>
      <c r="B179" s="4">
        <v>249</v>
      </c>
      <c r="C179" s="4" t="s">
        <v>421</v>
      </c>
      <c r="D179" s="5" t="s">
        <v>422</v>
      </c>
      <c r="E179" s="13" t="s">
        <v>101</v>
      </c>
      <c r="F179" s="14">
        <v>57</v>
      </c>
      <c r="G179" s="6">
        <f t="shared" si="19"/>
        <v>29313</v>
      </c>
      <c r="H179" s="7">
        <v>1670841</v>
      </c>
      <c r="I179" s="25" t="s">
        <v>41</v>
      </c>
      <c r="J179" s="9" t="s">
        <v>41</v>
      </c>
      <c r="K179" s="10" t="s">
        <v>41</v>
      </c>
      <c r="L179" s="8" t="s">
        <v>41</v>
      </c>
      <c r="M179" s="9" t="str">
        <f t="shared" si="27"/>
        <v>ACEPTAR RECOMENDACIÓN</v>
      </c>
      <c r="N179" s="9" t="s">
        <v>42</v>
      </c>
      <c r="O179" s="26" t="str">
        <f t="shared" si="20"/>
        <v>NO APLICA</v>
      </c>
      <c r="P179" s="28" t="str">
        <f t="shared" si="21"/>
        <v>NO APLICA</v>
      </c>
      <c r="Q179" s="12" t="str">
        <f t="shared" si="22"/>
        <v>NO APLICA</v>
      </c>
      <c r="R179" s="30" t="str">
        <f t="shared" si="23"/>
        <v>NO APLICA</v>
      </c>
    </row>
    <row r="180" spans="1:18" ht="45" hidden="1" x14ac:dyDescent="0.25">
      <c r="A180" s="4">
        <v>251</v>
      </c>
      <c r="B180" s="4">
        <v>251</v>
      </c>
      <c r="C180" s="4" t="s">
        <v>423</v>
      </c>
      <c r="D180" s="5" t="s">
        <v>424</v>
      </c>
      <c r="E180" s="5" t="s">
        <v>16</v>
      </c>
      <c r="F180" s="14">
        <v>32</v>
      </c>
      <c r="G180" s="6">
        <f t="shared" si="19"/>
        <v>4730</v>
      </c>
      <c r="H180" s="7">
        <v>151360</v>
      </c>
      <c r="I180" s="25">
        <v>4046</v>
      </c>
      <c r="J180" s="9" t="s">
        <v>231</v>
      </c>
      <c r="K180" s="10">
        <v>44835</v>
      </c>
      <c r="L180" s="8" t="s">
        <v>232</v>
      </c>
      <c r="M180" s="65" t="str">
        <f t="shared" si="27"/>
        <v>NO ACEPTAR RECOMENDACIÓN MAYOR VALOR</v>
      </c>
      <c r="N180" s="11" t="s">
        <v>696</v>
      </c>
      <c r="O180" s="26">
        <f t="shared" si="20"/>
        <v>-684</v>
      </c>
      <c r="P180" s="28">
        <f t="shared" si="21"/>
        <v>-0.16905585763717251</v>
      </c>
      <c r="Q180" s="12">
        <f t="shared" si="22"/>
        <v>-21888</v>
      </c>
      <c r="R180" s="30">
        <f t="shared" si="23"/>
        <v>-0.16905585763717251</v>
      </c>
    </row>
    <row r="181" spans="1:18" ht="45" hidden="1" x14ac:dyDescent="0.25">
      <c r="A181" s="4">
        <v>252</v>
      </c>
      <c r="B181" s="4">
        <v>252</v>
      </c>
      <c r="C181" s="4" t="s">
        <v>425</v>
      </c>
      <c r="D181" s="5" t="s">
        <v>426</v>
      </c>
      <c r="E181" s="5" t="s">
        <v>16</v>
      </c>
      <c r="F181" s="14">
        <v>56</v>
      </c>
      <c r="G181" s="6">
        <f t="shared" si="19"/>
        <v>4730</v>
      </c>
      <c r="H181" s="7">
        <v>264880</v>
      </c>
      <c r="I181" s="25">
        <v>4046</v>
      </c>
      <c r="J181" s="9" t="s">
        <v>231</v>
      </c>
      <c r="K181" s="10">
        <v>44835</v>
      </c>
      <c r="L181" s="8" t="s">
        <v>232</v>
      </c>
      <c r="M181" s="65" t="str">
        <f t="shared" si="27"/>
        <v>NO ACEPTAR RECOMENDACIÓN MAYOR VALOR</v>
      </c>
      <c r="N181" s="11" t="s">
        <v>696</v>
      </c>
      <c r="O181" s="26">
        <f t="shared" si="20"/>
        <v>-684</v>
      </c>
      <c r="P181" s="28">
        <f t="shared" si="21"/>
        <v>-0.16905585763717251</v>
      </c>
      <c r="Q181" s="12">
        <f t="shared" si="22"/>
        <v>-38304</v>
      </c>
      <c r="R181" s="30">
        <f t="shared" si="23"/>
        <v>-0.16905585763717251</v>
      </c>
    </row>
    <row r="182" spans="1:18" ht="45" hidden="1" x14ac:dyDescent="0.25">
      <c r="A182" s="4">
        <v>253</v>
      </c>
      <c r="B182" s="4">
        <v>253</v>
      </c>
      <c r="C182" s="4" t="s">
        <v>427</v>
      </c>
      <c r="D182" s="5" t="s">
        <v>428</v>
      </c>
      <c r="E182" s="5" t="s">
        <v>16</v>
      </c>
      <c r="F182" s="14">
        <v>299</v>
      </c>
      <c r="G182" s="6">
        <f t="shared" si="19"/>
        <v>4730</v>
      </c>
      <c r="H182" s="7">
        <v>1414270</v>
      </c>
      <c r="I182" s="25">
        <v>4106</v>
      </c>
      <c r="J182" s="9" t="s">
        <v>429</v>
      </c>
      <c r="K182" s="10">
        <v>44805</v>
      </c>
      <c r="L182" s="8" t="s">
        <v>430</v>
      </c>
      <c r="M182" s="65" t="str">
        <f t="shared" si="27"/>
        <v>NO ACEPTAR RECOMENDACIÓN MAYOR VALOR</v>
      </c>
      <c r="N182" s="11" t="s">
        <v>696</v>
      </c>
      <c r="O182" s="26">
        <f t="shared" si="20"/>
        <v>-624</v>
      </c>
      <c r="P182" s="28">
        <f t="shared" si="21"/>
        <v>-0.15197272284461763</v>
      </c>
      <c r="Q182" s="12">
        <f t="shared" si="22"/>
        <v>-186576</v>
      </c>
      <c r="R182" s="30">
        <f t="shared" si="23"/>
        <v>-0.15197272284461763</v>
      </c>
    </row>
    <row r="183" spans="1:18" ht="38.25" x14ac:dyDescent="0.25">
      <c r="A183" s="4">
        <v>254</v>
      </c>
      <c r="B183" s="4">
        <v>254</v>
      </c>
      <c r="C183" s="4" t="s">
        <v>431</v>
      </c>
      <c r="D183" s="5" t="s">
        <v>432</v>
      </c>
      <c r="E183" s="13" t="s">
        <v>38</v>
      </c>
      <c r="F183" s="14">
        <v>25</v>
      </c>
      <c r="G183" s="6">
        <f t="shared" si="19"/>
        <v>5344</v>
      </c>
      <c r="H183" s="7">
        <v>133600</v>
      </c>
      <c r="I183" s="25" t="s">
        <v>41</v>
      </c>
      <c r="J183" s="9" t="s">
        <v>41</v>
      </c>
      <c r="K183" s="10" t="s">
        <v>41</v>
      </c>
      <c r="L183" s="8" t="s">
        <v>41</v>
      </c>
      <c r="M183" s="9" t="str">
        <f t="shared" si="27"/>
        <v>ACEPTAR RECOMENDACIÓN</v>
      </c>
      <c r="N183" s="9" t="s">
        <v>42</v>
      </c>
      <c r="O183" s="26" t="str">
        <f t="shared" si="20"/>
        <v>NO APLICA</v>
      </c>
      <c r="P183" s="28" t="str">
        <f t="shared" si="21"/>
        <v>NO APLICA</v>
      </c>
      <c r="Q183" s="12" t="str">
        <f t="shared" si="22"/>
        <v>NO APLICA</v>
      </c>
      <c r="R183" s="30" t="str">
        <f t="shared" si="23"/>
        <v>NO APLICA</v>
      </c>
    </row>
    <row r="184" spans="1:18" ht="25.5" x14ac:dyDescent="0.25">
      <c r="A184" s="4">
        <v>255</v>
      </c>
      <c r="B184" s="4">
        <v>255</v>
      </c>
      <c r="C184" s="4" t="s">
        <v>433</v>
      </c>
      <c r="D184" s="5" t="s">
        <v>434</v>
      </c>
      <c r="E184" s="5" t="s">
        <v>16</v>
      </c>
      <c r="F184" s="14">
        <v>29</v>
      </c>
      <c r="G184" s="6">
        <f t="shared" si="19"/>
        <v>3743</v>
      </c>
      <c r="H184" s="7">
        <v>108547</v>
      </c>
      <c r="I184" s="25" t="s">
        <v>41</v>
      </c>
      <c r="J184" s="9" t="s">
        <v>41</v>
      </c>
      <c r="K184" s="10" t="s">
        <v>41</v>
      </c>
      <c r="L184" s="8" t="s">
        <v>41</v>
      </c>
      <c r="M184" s="9" t="str">
        <f t="shared" si="27"/>
        <v>ACEPTAR RECOMENDACIÓN</v>
      </c>
      <c r="N184" s="9" t="s">
        <v>42</v>
      </c>
      <c r="O184" s="26" t="str">
        <f t="shared" si="20"/>
        <v>NO APLICA</v>
      </c>
      <c r="P184" s="28" t="str">
        <f t="shared" si="21"/>
        <v>NO APLICA</v>
      </c>
      <c r="Q184" s="12" t="str">
        <f t="shared" si="22"/>
        <v>NO APLICA</v>
      </c>
      <c r="R184" s="30" t="str">
        <f t="shared" si="23"/>
        <v>NO APLICA</v>
      </c>
    </row>
    <row r="185" spans="1:18" ht="45" hidden="1" x14ac:dyDescent="0.25">
      <c r="A185" s="4">
        <v>260</v>
      </c>
      <c r="B185" s="4">
        <v>260</v>
      </c>
      <c r="C185" s="4" t="s">
        <v>435</v>
      </c>
      <c r="D185" s="13" t="s">
        <v>436</v>
      </c>
      <c r="E185" s="5" t="s">
        <v>27</v>
      </c>
      <c r="F185" s="14">
        <v>3</v>
      </c>
      <c r="G185" s="6">
        <f t="shared" si="19"/>
        <v>28617</v>
      </c>
      <c r="H185" s="7">
        <v>85851</v>
      </c>
      <c r="I185" s="25">
        <v>20944</v>
      </c>
      <c r="J185" s="9" t="s">
        <v>390</v>
      </c>
      <c r="K185" s="10">
        <v>44573</v>
      </c>
      <c r="L185" s="8" t="s">
        <v>391</v>
      </c>
      <c r="M185" s="65" t="str">
        <f t="shared" si="27"/>
        <v>NO ACEPTAR RECOMENDACIÓN MAYOR VALOR</v>
      </c>
      <c r="N185" s="11" t="s">
        <v>696</v>
      </c>
      <c r="O185" s="26">
        <f t="shared" si="20"/>
        <v>-7673</v>
      </c>
      <c r="P185" s="28">
        <f t="shared" si="21"/>
        <v>-0.36635790679908325</v>
      </c>
      <c r="Q185" s="12">
        <f t="shared" si="22"/>
        <v>-23019</v>
      </c>
      <c r="R185" s="30">
        <f t="shared" si="23"/>
        <v>-0.36635790679908325</v>
      </c>
    </row>
    <row r="186" spans="1:18" ht="45" hidden="1" x14ac:dyDescent="0.25">
      <c r="A186" s="4">
        <v>261</v>
      </c>
      <c r="B186" s="4">
        <v>261</v>
      </c>
      <c r="C186" s="4" t="s">
        <v>437</v>
      </c>
      <c r="D186" s="13" t="s">
        <v>438</v>
      </c>
      <c r="E186" s="5" t="s">
        <v>27</v>
      </c>
      <c r="F186" s="14">
        <v>8</v>
      </c>
      <c r="G186" s="6">
        <f t="shared" si="19"/>
        <v>28939</v>
      </c>
      <c r="H186" s="7">
        <v>231512</v>
      </c>
      <c r="I186" s="25">
        <v>20944</v>
      </c>
      <c r="J186" s="9" t="s">
        <v>390</v>
      </c>
      <c r="K186" s="10">
        <v>44573</v>
      </c>
      <c r="L186" s="8" t="s">
        <v>391</v>
      </c>
      <c r="M186" s="65" t="str">
        <f t="shared" si="27"/>
        <v>NO ACEPTAR RECOMENDACIÓN MAYOR VALOR</v>
      </c>
      <c r="N186" s="11" t="s">
        <v>696</v>
      </c>
      <c r="O186" s="26">
        <f t="shared" si="20"/>
        <v>-7995</v>
      </c>
      <c r="P186" s="28">
        <f t="shared" si="21"/>
        <v>-0.3817322383498854</v>
      </c>
      <c r="Q186" s="12">
        <f t="shared" si="22"/>
        <v>-63960</v>
      </c>
      <c r="R186" s="30">
        <f t="shared" si="23"/>
        <v>-0.3817322383498854</v>
      </c>
    </row>
    <row r="187" spans="1:18" ht="38.25" x14ac:dyDescent="0.25">
      <c r="A187" s="4">
        <v>262</v>
      </c>
      <c r="B187" s="4">
        <v>262</v>
      </c>
      <c r="C187" s="4" t="s">
        <v>439</v>
      </c>
      <c r="D187" s="13" t="s">
        <v>440</v>
      </c>
      <c r="E187" s="13" t="s">
        <v>38</v>
      </c>
      <c r="F187" s="14">
        <v>9</v>
      </c>
      <c r="G187" s="6">
        <f t="shared" si="19"/>
        <v>27334</v>
      </c>
      <c r="H187" s="7">
        <v>246006</v>
      </c>
      <c r="I187" s="25" t="s">
        <v>41</v>
      </c>
      <c r="J187" s="9" t="s">
        <v>41</v>
      </c>
      <c r="K187" s="10" t="s">
        <v>41</v>
      </c>
      <c r="L187" s="8" t="s">
        <v>41</v>
      </c>
      <c r="M187" s="9" t="str">
        <f t="shared" si="27"/>
        <v>ACEPTAR RECOMENDACIÓN</v>
      </c>
      <c r="N187" s="9" t="s">
        <v>42</v>
      </c>
      <c r="O187" s="26" t="str">
        <f t="shared" si="20"/>
        <v>NO APLICA</v>
      </c>
      <c r="P187" s="28" t="str">
        <f t="shared" si="21"/>
        <v>NO APLICA</v>
      </c>
      <c r="Q187" s="12" t="str">
        <f t="shared" si="22"/>
        <v>NO APLICA</v>
      </c>
      <c r="R187" s="30" t="str">
        <f t="shared" si="23"/>
        <v>NO APLICA</v>
      </c>
    </row>
    <row r="188" spans="1:18" ht="45" hidden="1" x14ac:dyDescent="0.25">
      <c r="A188" s="4">
        <v>263</v>
      </c>
      <c r="B188" s="4">
        <v>263</v>
      </c>
      <c r="C188" s="4" t="s">
        <v>441</v>
      </c>
      <c r="D188" s="13" t="s">
        <v>442</v>
      </c>
      <c r="E188" s="13" t="s">
        <v>38</v>
      </c>
      <c r="F188" s="14">
        <v>2</v>
      </c>
      <c r="G188" s="6">
        <f t="shared" si="19"/>
        <v>27334</v>
      </c>
      <c r="H188" s="7">
        <v>54668</v>
      </c>
      <c r="I188" s="25">
        <v>21420</v>
      </c>
      <c r="J188" s="9" t="s">
        <v>244</v>
      </c>
      <c r="K188" s="10">
        <v>44835</v>
      </c>
      <c r="L188" s="8" t="s">
        <v>245</v>
      </c>
      <c r="M188" s="65" t="str">
        <f t="shared" si="27"/>
        <v>NO ACEPTAR RECOMENDACIÓN MAYOR VALOR</v>
      </c>
      <c r="N188" s="11" t="s">
        <v>696</v>
      </c>
      <c r="O188" s="26">
        <f t="shared" si="20"/>
        <v>-5914</v>
      </c>
      <c r="P188" s="28">
        <f t="shared" si="21"/>
        <v>-0.27609710550887023</v>
      </c>
      <c r="Q188" s="12">
        <f t="shared" si="22"/>
        <v>-11828</v>
      </c>
      <c r="R188" s="30">
        <f t="shared" si="23"/>
        <v>-0.27609710550887023</v>
      </c>
    </row>
    <row r="189" spans="1:18" ht="45" hidden="1" x14ac:dyDescent="0.25">
      <c r="A189" s="4">
        <v>264</v>
      </c>
      <c r="B189" s="4">
        <v>264</v>
      </c>
      <c r="C189" s="4" t="s">
        <v>443</v>
      </c>
      <c r="D189" s="13" t="s">
        <v>444</v>
      </c>
      <c r="E189" s="13" t="s">
        <v>38</v>
      </c>
      <c r="F189" s="14">
        <v>16</v>
      </c>
      <c r="G189" s="6">
        <f t="shared" si="19"/>
        <v>27334</v>
      </c>
      <c r="H189" s="7">
        <v>437344</v>
      </c>
      <c r="I189" s="25">
        <v>18000</v>
      </c>
      <c r="J189" s="9" t="s">
        <v>445</v>
      </c>
      <c r="K189" s="10">
        <v>44835</v>
      </c>
      <c r="L189" s="8" t="s">
        <v>446</v>
      </c>
      <c r="M189" s="65" t="str">
        <f t="shared" si="27"/>
        <v>NO ACEPTAR RECOMENDACIÓN MAYOR VALOR</v>
      </c>
      <c r="N189" s="11" t="s">
        <v>696</v>
      </c>
      <c r="O189" s="26">
        <f t="shared" si="20"/>
        <v>-9334</v>
      </c>
      <c r="P189" s="28">
        <f t="shared" si="21"/>
        <v>-0.51855555555555555</v>
      </c>
      <c r="Q189" s="12">
        <f t="shared" si="22"/>
        <v>-149344</v>
      </c>
      <c r="R189" s="30">
        <f t="shared" si="23"/>
        <v>-0.51855555555555555</v>
      </c>
    </row>
    <row r="190" spans="1:18" ht="45" hidden="1" x14ac:dyDescent="0.25">
      <c r="A190" s="4">
        <v>265</v>
      </c>
      <c r="B190" s="4">
        <v>265</v>
      </c>
      <c r="C190" s="4" t="s">
        <v>447</v>
      </c>
      <c r="D190" s="13" t="s">
        <v>448</v>
      </c>
      <c r="E190" s="13" t="s">
        <v>38</v>
      </c>
      <c r="F190" s="14">
        <v>32</v>
      </c>
      <c r="G190" s="6">
        <f t="shared" si="19"/>
        <v>27334</v>
      </c>
      <c r="H190" s="7">
        <v>874688</v>
      </c>
      <c r="I190" s="25">
        <v>18000</v>
      </c>
      <c r="J190" s="9" t="s">
        <v>445</v>
      </c>
      <c r="K190" s="10">
        <v>44835</v>
      </c>
      <c r="L190" s="8" t="s">
        <v>446</v>
      </c>
      <c r="M190" s="65" t="str">
        <f t="shared" si="27"/>
        <v>NO ACEPTAR RECOMENDACIÓN MAYOR VALOR</v>
      </c>
      <c r="N190" s="11" t="s">
        <v>696</v>
      </c>
      <c r="O190" s="26">
        <f t="shared" si="20"/>
        <v>-9334</v>
      </c>
      <c r="P190" s="28">
        <f t="shared" si="21"/>
        <v>-0.51855555555555555</v>
      </c>
      <c r="Q190" s="12">
        <f t="shared" si="22"/>
        <v>-298688</v>
      </c>
      <c r="R190" s="30">
        <f t="shared" si="23"/>
        <v>-0.51855555555555555</v>
      </c>
    </row>
    <row r="191" spans="1:18" ht="45" hidden="1" x14ac:dyDescent="0.25">
      <c r="A191" s="4">
        <v>266</v>
      </c>
      <c r="B191" s="4">
        <v>266</v>
      </c>
      <c r="C191" s="4" t="s">
        <v>449</v>
      </c>
      <c r="D191" s="13" t="s">
        <v>450</v>
      </c>
      <c r="E191" s="13" t="s">
        <v>38</v>
      </c>
      <c r="F191" s="14">
        <v>16</v>
      </c>
      <c r="G191" s="6">
        <f t="shared" si="19"/>
        <v>27334</v>
      </c>
      <c r="H191" s="7">
        <v>437344</v>
      </c>
      <c r="I191" s="25">
        <v>18000</v>
      </c>
      <c r="J191" s="9" t="s">
        <v>445</v>
      </c>
      <c r="K191" s="10">
        <v>44835</v>
      </c>
      <c r="L191" s="8" t="s">
        <v>446</v>
      </c>
      <c r="M191" s="65" t="str">
        <f t="shared" si="27"/>
        <v>NO ACEPTAR RECOMENDACIÓN MAYOR VALOR</v>
      </c>
      <c r="N191" s="11" t="s">
        <v>696</v>
      </c>
      <c r="O191" s="26">
        <f t="shared" si="20"/>
        <v>-9334</v>
      </c>
      <c r="P191" s="28">
        <f t="shared" si="21"/>
        <v>-0.51855555555555555</v>
      </c>
      <c r="Q191" s="12">
        <f t="shared" si="22"/>
        <v>-149344</v>
      </c>
      <c r="R191" s="30">
        <f t="shared" si="23"/>
        <v>-0.51855555555555555</v>
      </c>
    </row>
    <row r="192" spans="1:18" ht="25.5" x14ac:dyDescent="0.25">
      <c r="A192" s="4">
        <v>267</v>
      </c>
      <c r="B192" s="4">
        <v>267</v>
      </c>
      <c r="C192" s="4" t="s">
        <v>451</v>
      </c>
      <c r="D192" s="13" t="s">
        <v>452</v>
      </c>
      <c r="E192" s="5" t="s">
        <v>16</v>
      </c>
      <c r="F192" s="14">
        <v>4</v>
      </c>
      <c r="G192" s="6">
        <f t="shared" si="19"/>
        <v>3743</v>
      </c>
      <c r="H192" s="7">
        <v>14972</v>
      </c>
      <c r="I192" s="25" t="s">
        <v>41</v>
      </c>
      <c r="J192" s="9" t="s">
        <v>41</v>
      </c>
      <c r="K192" s="10" t="s">
        <v>41</v>
      </c>
      <c r="L192" s="8" t="s">
        <v>41</v>
      </c>
      <c r="M192" s="9" t="str">
        <f t="shared" si="27"/>
        <v>ACEPTAR RECOMENDACIÓN</v>
      </c>
      <c r="N192" s="9" t="s">
        <v>42</v>
      </c>
      <c r="O192" s="26" t="str">
        <f t="shared" si="20"/>
        <v>NO APLICA</v>
      </c>
      <c r="P192" s="28" t="str">
        <f t="shared" si="21"/>
        <v>NO APLICA</v>
      </c>
      <c r="Q192" s="12" t="str">
        <f t="shared" si="22"/>
        <v>NO APLICA</v>
      </c>
      <c r="R192" s="30" t="str">
        <f t="shared" si="23"/>
        <v>NO APLICA</v>
      </c>
    </row>
    <row r="193" spans="1:18" ht="25.5" x14ac:dyDescent="0.25">
      <c r="A193" s="4">
        <v>268</v>
      </c>
      <c r="B193" s="4">
        <v>268</v>
      </c>
      <c r="C193" s="4" t="s">
        <v>453</v>
      </c>
      <c r="D193" s="13" t="s">
        <v>454</v>
      </c>
      <c r="E193" s="5" t="s">
        <v>16</v>
      </c>
      <c r="F193" s="14">
        <v>24</v>
      </c>
      <c r="G193" s="6">
        <f t="shared" si="19"/>
        <v>4213</v>
      </c>
      <c r="H193" s="7">
        <v>101112</v>
      </c>
      <c r="I193" s="25">
        <v>4379.2</v>
      </c>
      <c r="J193" s="9" t="s">
        <v>114</v>
      </c>
      <c r="K193" s="10">
        <v>44834</v>
      </c>
      <c r="L193" s="8" t="s">
        <v>115</v>
      </c>
      <c r="M193" s="9" t="str">
        <f t="shared" si="27"/>
        <v>ACEPTAR RECOMENDACIÓN</v>
      </c>
      <c r="N193" s="11" t="s">
        <v>42</v>
      </c>
      <c r="O193" s="26">
        <f t="shared" si="20"/>
        <v>166.19999999999982</v>
      </c>
      <c r="P193" s="28">
        <f t="shared" si="21"/>
        <v>3.7952137376689767E-2</v>
      </c>
      <c r="Q193" s="53">
        <f t="shared" si="22"/>
        <v>3988.7999999999956</v>
      </c>
      <c r="R193" s="30">
        <f t="shared" si="23"/>
        <v>3.7952137376689767E-2</v>
      </c>
    </row>
    <row r="194" spans="1:18" ht="25.5" x14ac:dyDescent="0.25">
      <c r="A194" s="4">
        <v>269</v>
      </c>
      <c r="B194" s="4">
        <v>269</v>
      </c>
      <c r="C194" s="4" t="s">
        <v>455</v>
      </c>
      <c r="D194" s="13" t="s">
        <v>456</v>
      </c>
      <c r="E194" s="5" t="s">
        <v>16</v>
      </c>
      <c r="F194" s="14">
        <v>16</v>
      </c>
      <c r="G194" s="6">
        <f t="shared" si="19"/>
        <v>4213</v>
      </c>
      <c r="H194" s="7">
        <v>67408</v>
      </c>
      <c r="I194" s="25">
        <v>4379.2</v>
      </c>
      <c r="J194" s="9" t="s">
        <v>114</v>
      </c>
      <c r="K194" s="10">
        <v>44834</v>
      </c>
      <c r="L194" s="8" t="s">
        <v>115</v>
      </c>
      <c r="M194" s="9" t="str">
        <f t="shared" si="27"/>
        <v>ACEPTAR RECOMENDACIÓN</v>
      </c>
      <c r="N194" s="11" t="s">
        <v>42</v>
      </c>
      <c r="O194" s="26">
        <f t="shared" si="20"/>
        <v>166.19999999999982</v>
      </c>
      <c r="P194" s="28">
        <f t="shared" si="21"/>
        <v>3.7952137376689767E-2</v>
      </c>
      <c r="Q194" s="53">
        <f t="shared" si="22"/>
        <v>2659.1999999999971</v>
      </c>
      <c r="R194" s="30">
        <f t="shared" si="23"/>
        <v>3.7952137376689767E-2</v>
      </c>
    </row>
    <row r="195" spans="1:18" ht="30" x14ac:dyDescent="0.25">
      <c r="A195" s="4">
        <v>270</v>
      </c>
      <c r="B195" s="4">
        <v>270</v>
      </c>
      <c r="C195" s="4" t="s">
        <v>457</v>
      </c>
      <c r="D195" s="13" t="s">
        <v>458</v>
      </c>
      <c r="E195" s="5" t="s">
        <v>193</v>
      </c>
      <c r="F195" s="14">
        <v>205</v>
      </c>
      <c r="G195" s="6">
        <f t="shared" si="19"/>
        <v>1107</v>
      </c>
      <c r="H195" s="7">
        <v>226935</v>
      </c>
      <c r="I195" s="25">
        <v>2640</v>
      </c>
      <c r="J195" s="9" t="s">
        <v>201</v>
      </c>
      <c r="K195" s="10">
        <v>44663</v>
      </c>
      <c r="L195" s="8" t="s">
        <v>202</v>
      </c>
      <c r="M195" s="9" t="str">
        <f t="shared" si="27"/>
        <v>ACEPTAR RECOMENDACIÓN</v>
      </c>
      <c r="N195" s="11" t="s">
        <v>42</v>
      </c>
      <c r="O195" s="26">
        <f t="shared" si="20"/>
        <v>1533</v>
      </c>
      <c r="P195" s="28">
        <f t="shared" si="21"/>
        <v>0.58068181818181819</v>
      </c>
      <c r="Q195" s="53">
        <f t="shared" si="22"/>
        <v>314265</v>
      </c>
      <c r="R195" s="30">
        <f t="shared" si="23"/>
        <v>0.58068181818181819</v>
      </c>
    </row>
    <row r="196" spans="1:18" ht="25.5" x14ac:dyDescent="0.25">
      <c r="A196" s="4">
        <v>271</v>
      </c>
      <c r="B196" s="4">
        <v>271</v>
      </c>
      <c r="C196" s="4" t="s">
        <v>459</v>
      </c>
      <c r="D196" s="13" t="s">
        <v>460</v>
      </c>
      <c r="E196" s="5" t="s">
        <v>16</v>
      </c>
      <c r="F196" s="14">
        <v>15</v>
      </c>
      <c r="G196" s="6">
        <f t="shared" si="19"/>
        <v>5177</v>
      </c>
      <c r="H196" s="7">
        <v>77655</v>
      </c>
      <c r="I196" s="25">
        <v>5259.8</v>
      </c>
      <c r="J196" s="9" t="s">
        <v>114</v>
      </c>
      <c r="K196" s="10">
        <v>44834</v>
      </c>
      <c r="L196" s="8" t="s">
        <v>115</v>
      </c>
      <c r="M196" s="9" t="str">
        <f t="shared" si="27"/>
        <v>ACEPTAR RECOMENDACIÓN</v>
      </c>
      <c r="N196" s="11" t="s">
        <v>42</v>
      </c>
      <c r="O196" s="26">
        <f t="shared" si="20"/>
        <v>82.800000000000182</v>
      </c>
      <c r="P196" s="28">
        <f t="shared" si="21"/>
        <v>1.5742043423704357E-2</v>
      </c>
      <c r="Q196" s="53">
        <f t="shared" si="22"/>
        <v>1242.0000000000027</v>
      </c>
      <c r="R196" s="30">
        <f t="shared" si="23"/>
        <v>1.5742043423704357E-2</v>
      </c>
    </row>
    <row r="197" spans="1:18" ht="25.5" x14ac:dyDescent="0.25">
      <c r="A197" s="4">
        <v>272</v>
      </c>
      <c r="B197" s="4">
        <v>272</v>
      </c>
      <c r="C197" s="4" t="s">
        <v>461</v>
      </c>
      <c r="D197" s="13" t="s">
        <v>462</v>
      </c>
      <c r="E197" s="5" t="s">
        <v>16</v>
      </c>
      <c r="F197" s="14">
        <v>110</v>
      </c>
      <c r="G197" s="6">
        <f t="shared" ref="G197:G260" si="28">+H197/F197</f>
        <v>952</v>
      </c>
      <c r="H197" s="7">
        <v>104720</v>
      </c>
      <c r="I197" s="25">
        <v>1044.82</v>
      </c>
      <c r="J197" s="9" t="s">
        <v>114</v>
      </c>
      <c r="K197" s="10">
        <v>44834</v>
      </c>
      <c r="L197" s="8" t="s">
        <v>115</v>
      </c>
      <c r="M197" s="9" t="str">
        <f t="shared" si="27"/>
        <v>ACEPTAR RECOMENDACIÓN</v>
      </c>
      <c r="N197" s="11" t="s">
        <v>42</v>
      </c>
      <c r="O197" s="26">
        <f t="shared" ref="O197:O260" si="29">IFERROR(I197-G197,"NO APLICA")</f>
        <v>92.819999999999936</v>
      </c>
      <c r="P197" s="28">
        <f t="shared" ref="P197:P260" si="30">IFERROR(O197/I197,"NO APLICA")</f>
        <v>8.8838268792710645E-2</v>
      </c>
      <c r="Q197" s="53">
        <f t="shared" ref="Q197:Q260" si="31">IFERROR((O197*F197),"NO APLICA")</f>
        <v>10210.199999999993</v>
      </c>
      <c r="R197" s="30">
        <f t="shared" ref="R197:R260" si="32">IFERROR(Q197/(I197*F197),"NO APLICA")</f>
        <v>8.8838268792710645E-2</v>
      </c>
    </row>
    <row r="198" spans="1:18" ht="51" x14ac:dyDescent="0.25">
      <c r="A198" s="4">
        <v>273</v>
      </c>
      <c r="B198" s="4">
        <v>273</v>
      </c>
      <c r="C198" s="4" t="s">
        <v>463</v>
      </c>
      <c r="D198" s="13" t="s">
        <v>464</v>
      </c>
      <c r="E198" s="5" t="s">
        <v>16</v>
      </c>
      <c r="F198" s="14">
        <v>800</v>
      </c>
      <c r="G198" s="6">
        <f t="shared" si="28"/>
        <v>10680</v>
      </c>
      <c r="H198" s="7">
        <v>8544000</v>
      </c>
      <c r="I198" s="25" t="s">
        <v>41</v>
      </c>
      <c r="J198" s="9" t="s">
        <v>41</v>
      </c>
      <c r="K198" s="10" t="s">
        <v>41</v>
      </c>
      <c r="L198" s="8" t="s">
        <v>41</v>
      </c>
      <c r="M198" s="9" t="str">
        <f t="shared" si="27"/>
        <v>ACEPTAR RECOMENDACIÓN</v>
      </c>
      <c r="N198" s="9" t="s">
        <v>42</v>
      </c>
      <c r="O198" s="26" t="str">
        <f t="shared" si="29"/>
        <v>NO APLICA</v>
      </c>
      <c r="P198" s="28" t="str">
        <f t="shared" si="30"/>
        <v>NO APLICA</v>
      </c>
      <c r="Q198" s="12" t="str">
        <f t="shared" si="31"/>
        <v>NO APLICA</v>
      </c>
      <c r="R198" s="30" t="str">
        <f t="shared" si="32"/>
        <v>NO APLICA</v>
      </c>
    </row>
    <row r="199" spans="1:18" ht="45" hidden="1" x14ac:dyDescent="0.25">
      <c r="A199" s="4">
        <v>275</v>
      </c>
      <c r="B199" s="4">
        <v>275</v>
      </c>
      <c r="C199" s="4" t="s">
        <v>465</v>
      </c>
      <c r="D199" s="5" t="s">
        <v>466</v>
      </c>
      <c r="E199" s="5" t="s">
        <v>16</v>
      </c>
      <c r="F199" s="14">
        <v>550</v>
      </c>
      <c r="G199" s="6">
        <f t="shared" si="28"/>
        <v>2719</v>
      </c>
      <c r="H199" s="7">
        <v>1495450</v>
      </c>
      <c r="I199" s="25">
        <v>2469.25</v>
      </c>
      <c r="J199" s="9" t="s">
        <v>114</v>
      </c>
      <c r="K199" s="10">
        <v>44834</v>
      </c>
      <c r="L199" s="8" t="s">
        <v>115</v>
      </c>
      <c r="M199" s="65" t="str">
        <f t="shared" si="27"/>
        <v>NO ACEPTAR RECOMENDACIÓN MAYOR VALOR</v>
      </c>
      <c r="N199" s="11" t="s">
        <v>696</v>
      </c>
      <c r="O199" s="26">
        <f t="shared" si="29"/>
        <v>-249.75</v>
      </c>
      <c r="P199" s="28">
        <f t="shared" si="30"/>
        <v>-0.101144072086666</v>
      </c>
      <c r="Q199" s="12">
        <f t="shared" si="31"/>
        <v>-137362.5</v>
      </c>
      <c r="R199" s="30">
        <f t="shared" si="32"/>
        <v>-0.101144072086666</v>
      </c>
    </row>
    <row r="200" spans="1:18" x14ac:dyDescent="0.25">
      <c r="A200" s="4">
        <v>276</v>
      </c>
      <c r="B200" s="4">
        <v>276</v>
      </c>
      <c r="C200" s="4" t="s">
        <v>467</v>
      </c>
      <c r="D200" s="5" t="s">
        <v>468</v>
      </c>
      <c r="E200" s="5" t="s">
        <v>16</v>
      </c>
      <c r="F200" s="14">
        <v>316</v>
      </c>
      <c r="G200" s="6">
        <f t="shared" si="28"/>
        <v>2451</v>
      </c>
      <c r="H200" s="7">
        <v>774516</v>
      </c>
      <c r="I200" s="25" t="s">
        <v>41</v>
      </c>
      <c r="J200" s="9" t="s">
        <v>41</v>
      </c>
      <c r="K200" s="10" t="s">
        <v>41</v>
      </c>
      <c r="L200" s="8" t="s">
        <v>41</v>
      </c>
      <c r="M200" s="9" t="str">
        <f t="shared" si="27"/>
        <v>ACEPTAR RECOMENDACIÓN</v>
      </c>
      <c r="N200" s="9" t="s">
        <v>42</v>
      </c>
      <c r="O200" s="26" t="str">
        <f t="shared" si="29"/>
        <v>NO APLICA</v>
      </c>
      <c r="P200" s="28" t="str">
        <f t="shared" si="30"/>
        <v>NO APLICA</v>
      </c>
      <c r="Q200" s="12" t="str">
        <f t="shared" si="31"/>
        <v>NO APLICA</v>
      </c>
      <c r="R200" s="30" t="str">
        <f t="shared" si="32"/>
        <v>NO APLICA</v>
      </c>
    </row>
    <row r="201" spans="1:18" ht="51" x14ac:dyDescent="0.25">
      <c r="A201" s="4">
        <v>277</v>
      </c>
      <c r="B201" s="4">
        <v>277</v>
      </c>
      <c r="C201" s="4" t="s">
        <v>469</v>
      </c>
      <c r="D201" s="13" t="s">
        <v>470</v>
      </c>
      <c r="E201" s="5" t="s">
        <v>16</v>
      </c>
      <c r="F201" s="14">
        <v>200</v>
      </c>
      <c r="G201" s="6">
        <f t="shared" si="28"/>
        <v>212415</v>
      </c>
      <c r="H201" s="7">
        <v>42483000</v>
      </c>
      <c r="I201" s="25" t="s">
        <v>41</v>
      </c>
      <c r="J201" s="9" t="s">
        <v>41</v>
      </c>
      <c r="K201" s="10" t="s">
        <v>41</v>
      </c>
      <c r="L201" s="8" t="s">
        <v>41</v>
      </c>
      <c r="M201" s="9" t="str">
        <f t="shared" si="27"/>
        <v>ACEPTAR RECOMENDACIÓN</v>
      </c>
      <c r="N201" s="9" t="s">
        <v>42</v>
      </c>
      <c r="O201" s="26" t="str">
        <f t="shared" si="29"/>
        <v>NO APLICA</v>
      </c>
      <c r="P201" s="28" t="str">
        <f t="shared" si="30"/>
        <v>NO APLICA</v>
      </c>
      <c r="Q201" s="12" t="str">
        <f t="shared" si="31"/>
        <v>NO APLICA</v>
      </c>
      <c r="R201" s="30" t="str">
        <f t="shared" si="32"/>
        <v>NO APLICA</v>
      </c>
    </row>
    <row r="202" spans="1:18" ht="45" x14ac:dyDescent="0.25">
      <c r="A202" s="4">
        <v>278</v>
      </c>
      <c r="B202" s="4">
        <v>278</v>
      </c>
      <c r="C202" s="4" t="s">
        <v>57</v>
      </c>
      <c r="D202" s="13" t="s">
        <v>471</v>
      </c>
      <c r="E202" s="13" t="s">
        <v>38</v>
      </c>
      <c r="F202" s="14">
        <v>200</v>
      </c>
      <c r="G202" s="6">
        <f t="shared" si="28"/>
        <v>75565</v>
      </c>
      <c r="H202" s="7">
        <v>15113000</v>
      </c>
      <c r="I202" s="25" t="s">
        <v>57</v>
      </c>
      <c r="J202" s="9" t="s">
        <v>57</v>
      </c>
      <c r="K202" s="10" t="s">
        <v>57</v>
      </c>
      <c r="L202" s="8" t="s">
        <v>57</v>
      </c>
      <c r="M202" s="9" t="s">
        <v>703</v>
      </c>
      <c r="N202" s="11" t="s">
        <v>24</v>
      </c>
      <c r="O202" s="26" t="str">
        <f t="shared" si="29"/>
        <v>NO APLICA</v>
      </c>
      <c r="P202" s="28" t="str">
        <f t="shared" si="30"/>
        <v>NO APLICA</v>
      </c>
      <c r="Q202" s="12" t="str">
        <f t="shared" si="31"/>
        <v>NO APLICA</v>
      </c>
      <c r="R202" s="30" t="str">
        <f t="shared" si="32"/>
        <v>NO APLICA</v>
      </c>
    </row>
    <row r="203" spans="1:18" ht="25.5" x14ac:dyDescent="0.25">
      <c r="A203" s="4">
        <v>279</v>
      </c>
      <c r="B203" s="4">
        <v>279</v>
      </c>
      <c r="C203" s="4" t="s">
        <v>469</v>
      </c>
      <c r="D203" s="13" t="s">
        <v>472</v>
      </c>
      <c r="E203" s="5" t="s">
        <v>241</v>
      </c>
      <c r="F203" s="14">
        <v>200</v>
      </c>
      <c r="G203" s="6">
        <f t="shared" si="28"/>
        <v>75520.97</v>
      </c>
      <c r="H203" s="7">
        <v>15104194</v>
      </c>
      <c r="I203" s="25" t="s">
        <v>41</v>
      </c>
      <c r="J203" s="9" t="s">
        <v>41</v>
      </c>
      <c r="K203" s="10" t="s">
        <v>41</v>
      </c>
      <c r="L203" s="8" t="s">
        <v>41</v>
      </c>
      <c r="M203" s="9" t="str">
        <f>+IF(I203&gt;G203,"ACEPTAR RECOMENDACIÓN",IF(I203&lt;G203,"NO ACEPTAR RECOMENDACIÓN MAYOR VALOR",IF(I203=G203,"IGUAL VALOR VERIFICACIÓN",)))</f>
        <v>ACEPTAR RECOMENDACIÓN</v>
      </c>
      <c r="N203" s="9" t="s">
        <v>42</v>
      </c>
      <c r="O203" s="26" t="str">
        <f t="shared" si="29"/>
        <v>NO APLICA</v>
      </c>
      <c r="P203" s="28" t="str">
        <f t="shared" si="30"/>
        <v>NO APLICA</v>
      </c>
      <c r="Q203" s="12" t="str">
        <f t="shared" si="31"/>
        <v>NO APLICA</v>
      </c>
      <c r="R203" s="30" t="str">
        <f t="shared" si="32"/>
        <v>NO APLICA</v>
      </c>
    </row>
    <row r="204" spans="1:18" ht="25.5" x14ac:dyDescent="0.25">
      <c r="A204" s="4">
        <v>280</v>
      </c>
      <c r="B204" s="4">
        <v>280</v>
      </c>
      <c r="C204" s="4" t="s">
        <v>473</v>
      </c>
      <c r="D204" s="13" t="s">
        <v>474</v>
      </c>
      <c r="E204" s="5" t="s">
        <v>16</v>
      </c>
      <c r="F204" s="14">
        <v>43</v>
      </c>
      <c r="G204" s="6">
        <f t="shared" si="28"/>
        <v>3743</v>
      </c>
      <c r="H204" s="7">
        <v>160949</v>
      </c>
      <c r="I204" s="25" t="s">
        <v>41</v>
      </c>
      <c r="J204" s="9" t="s">
        <v>41</v>
      </c>
      <c r="K204" s="10" t="s">
        <v>41</v>
      </c>
      <c r="L204" s="8" t="s">
        <v>41</v>
      </c>
      <c r="M204" s="9" t="str">
        <f>+IF(I204&gt;G204,"ACEPTAR RECOMENDACIÓN",IF(I204&lt;G204,"NO ACEPTAR RECOMENDACIÓN MAYOR VALOR",IF(I204=G204,"IGUAL VALOR VERIFICACIÓN",)))</f>
        <v>ACEPTAR RECOMENDACIÓN</v>
      </c>
      <c r="N204" s="9" t="s">
        <v>42</v>
      </c>
      <c r="O204" s="26" t="str">
        <f t="shared" si="29"/>
        <v>NO APLICA</v>
      </c>
      <c r="P204" s="28" t="str">
        <f t="shared" si="30"/>
        <v>NO APLICA</v>
      </c>
      <c r="Q204" s="12" t="str">
        <f t="shared" si="31"/>
        <v>NO APLICA</v>
      </c>
      <c r="R204" s="30" t="str">
        <f t="shared" si="32"/>
        <v>NO APLICA</v>
      </c>
    </row>
    <row r="205" spans="1:18" ht="45" x14ac:dyDescent="0.25">
      <c r="A205" s="4">
        <v>285</v>
      </c>
      <c r="B205" s="4">
        <v>285</v>
      </c>
      <c r="C205" s="4" t="s">
        <v>475</v>
      </c>
      <c r="D205" s="13" t="s">
        <v>476</v>
      </c>
      <c r="E205" s="13" t="s">
        <v>38</v>
      </c>
      <c r="F205" s="14">
        <v>1</v>
      </c>
      <c r="G205" s="6">
        <f t="shared" si="28"/>
        <v>5455</v>
      </c>
      <c r="H205" s="7">
        <v>5455</v>
      </c>
      <c r="I205" s="25" t="s">
        <v>57</v>
      </c>
      <c r="J205" s="9" t="s">
        <v>57</v>
      </c>
      <c r="K205" s="10" t="s">
        <v>57</v>
      </c>
      <c r="L205" s="8" t="s">
        <v>57</v>
      </c>
      <c r="M205" s="9" t="s">
        <v>703</v>
      </c>
      <c r="N205" s="9" t="s">
        <v>42</v>
      </c>
      <c r="O205" s="26" t="str">
        <f t="shared" si="29"/>
        <v>NO APLICA</v>
      </c>
      <c r="P205" s="28" t="str">
        <f t="shared" si="30"/>
        <v>NO APLICA</v>
      </c>
      <c r="Q205" s="12" t="str">
        <f t="shared" si="31"/>
        <v>NO APLICA</v>
      </c>
      <c r="R205" s="30" t="str">
        <f t="shared" si="32"/>
        <v>NO APLICA</v>
      </c>
    </row>
    <row r="206" spans="1:18" ht="45" hidden="1" x14ac:dyDescent="0.25">
      <c r="A206" s="4">
        <v>286</v>
      </c>
      <c r="B206" s="4">
        <v>286</v>
      </c>
      <c r="C206" s="4" t="s">
        <v>477</v>
      </c>
      <c r="D206" s="13" t="s">
        <v>478</v>
      </c>
      <c r="E206" s="5" t="s">
        <v>16</v>
      </c>
      <c r="F206" s="14">
        <v>8</v>
      </c>
      <c r="G206" s="6">
        <f t="shared" si="28"/>
        <v>6474</v>
      </c>
      <c r="H206" s="7">
        <v>51792</v>
      </c>
      <c r="I206" s="25">
        <v>6325</v>
      </c>
      <c r="J206" s="9" t="s">
        <v>95</v>
      </c>
      <c r="K206" s="10">
        <v>44546</v>
      </c>
      <c r="L206" s="8" t="s">
        <v>96</v>
      </c>
      <c r="M206" s="65" t="str">
        <f>+IF(I206&gt;G206,"ACEPTAR RECOMENDACIÓN",IF(I206&lt;G206,"NO ACEPTAR RECOMENDACIÓN MAYOR VALOR",IF(I206=G206,"IGUAL VALOR VERIFICACIÓN",)))</f>
        <v>NO ACEPTAR RECOMENDACIÓN MAYOR VALOR</v>
      </c>
      <c r="N206" s="11" t="s">
        <v>696</v>
      </c>
      <c r="O206" s="26">
        <f t="shared" si="29"/>
        <v>-149</v>
      </c>
      <c r="P206" s="28">
        <f t="shared" si="30"/>
        <v>-2.3557312252964428E-2</v>
      </c>
      <c r="Q206" s="12">
        <f t="shared" si="31"/>
        <v>-1192</v>
      </c>
      <c r="R206" s="30">
        <f t="shared" si="32"/>
        <v>-2.3557312252964428E-2</v>
      </c>
    </row>
    <row r="207" spans="1:18" ht="45" hidden="1" x14ac:dyDescent="0.25">
      <c r="A207" s="4">
        <v>287</v>
      </c>
      <c r="B207" s="4">
        <v>287</v>
      </c>
      <c r="C207" s="4" t="s">
        <v>479</v>
      </c>
      <c r="D207" s="13" t="s">
        <v>480</v>
      </c>
      <c r="E207" s="5" t="s">
        <v>16</v>
      </c>
      <c r="F207" s="14">
        <v>11</v>
      </c>
      <c r="G207" s="6">
        <f t="shared" si="28"/>
        <v>7551</v>
      </c>
      <c r="H207" s="7">
        <v>83061</v>
      </c>
      <c r="I207" s="25">
        <v>7259</v>
      </c>
      <c r="J207" s="9" t="s">
        <v>114</v>
      </c>
      <c r="K207" s="10">
        <v>44834</v>
      </c>
      <c r="L207" s="8" t="s">
        <v>115</v>
      </c>
      <c r="M207" s="65" t="str">
        <f>+IF(I207&gt;G207,"ACEPTAR RECOMENDACIÓN",IF(I207&lt;G207,"NO ACEPTAR RECOMENDACIÓN MAYOR VALOR",IF(I207=G207,"IGUAL VALOR VERIFICACIÓN",)))</f>
        <v>NO ACEPTAR RECOMENDACIÓN MAYOR VALOR</v>
      </c>
      <c r="N207" s="11" t="s">
        <v>696</v>
      </c>
      <c r="O207" s="26">
        <f t="shared" si="29"/>
        <v>-292</v>
      </c>
      <c r="P207" s="28">
        <f t="shared" si="30"/>
        <v>-4.0225926436148231E-2</v>
      </c>
      <c r="Q207" s="12">
        <f t="shared" si="31"/>
        <v>-3212</v>
      </c>
      <c r="R207" s="30">
        <f t="shared" si="32"/>
        <v>-4.0225926436148231E-2</v>
      </c>
    </row>
    <row r="208" spans="1:18" ht="38.25" x14ac:dyDescent="0.25">
      <c r="A208" s="4">
        <v>288</v>
      </c>
      <c r="B208" s="4">
        <v>288</v>
      </c>
      <c r="C208" s="4" t="s">
        <v>481</v>
      </c>
      <c r="D208" s="13" t="s">
        <v>482</v>
      </c>
      <c r="E208" s="5" t="s">
        <v>16</v>
      </c>
      <c r="F208" s="14">
        <v>31</v>
      </c>
      <c r="G208" s="6">
        <f t="shared" si="28"/>
        <v>46886</v>
      </c>
      <c r="H208" s="7">
        <v>1453466</v>
      </c>
      <c r="I208" s="25" t="s">
        <v>41</v>
      </c>
      <c r="J208" s="9" t="s">
        <v>41</v>
      </c>
      <c r="K208" s="10" t="s">
        <v>41</v>
      </c>
      <c r="L208" s="8" t="s">
        <v>41</v>
      </c>
      <c r="M208" s="9" t="str">
        <f>+IF(I208&gt;G208,"ACEPTAR RECOMENDACIÓN",IF(I208&lt;G208,"NO ACEPTAR RECOMENDACIÓN MAYOR VALOR",IF(I208=G208,"IGUAL VALOR VERIFICACIÓN",)))</f>
        <v>ACEPTAR RECOMENDACIÓN</v>
      </c>
      <c r="N208" s="9" t="s">
        <v>42</v>
      </c>
      <c r="O208" s="26" t="str">
        <f t="shared" si="29"/>
        <v>NO APLICA</v>
      </c>
      <c r="P208" s="28" t="str">
        <f t="shared" si="30"/>
        <v>NO APLICA</v>
      </c>
      <c r="Q208" s="12" t="str">
        <f t="shared" si="31"/>
        <v>NO APLICA</v>
      </c>
      <c r="R208" s="30" t="str">
        <f t="shared" si="32"/>
        <v>NO APLICA</v>
      </c>
    </row>
    <row r="209" spans="1:18" ht="409.5" hidden="1" x14ac:dyDescent="0.25">
      <c r="A209" s="4">
        <v>289</v>
      </c>
      <c r="B209" s="4">
        <v>289</v>
      </c>
      <c r="C209" s="4" t="s">
        <v>483</v>
      </c>
      <c r="D209" s="13" t="s">
        <v>484</v>
      </c>
      <c r="E209" s="5" t="s">
        <v>27</v>
      </c>
      <c r="F209" s="14">
        <v>100</v>
      </c>
      <c r="G209" s="6">
        <f t="shared" si="28"/>
        <v>56624</v>
      </c>
      <c r="H209" s="17">
        <v>5662400</v>
      </c>
      <c r="I209" s="25">
        <v>46291</v>
      </c>
      <c r="J209" s="9" t="s">
        <v>485</v>
      </c>
      <c r="K209" s="10">
        <v>44672</v>
      </c>
      <c r="L209" s="8" t="s">
        <v>245</v>
      </c>
      <c r="M209" s="65" t="str">
        <f>+IF(I209&gt;G209,"ACEPTAR RECOMENDACIÓN",IF(I209&lt;G209,"NO ACEPTAR RECOMENDACIÓN MAYOR VALOR",IF(I209=G209,"IGUAL VALOR VERIFICACIÓN",)))</f>
        <v>NO ACEPTAR RECOMENDACIÓN MAYOR VALOR</v>
      </c>
      <c r="N209" s="11" t="s">
        <v>696</v>
      </c>
      <c r="O209" s="26">
        <f t="shared" si="29"/>
        <v>-10333</v>
      </c>
      <c r="P209" s="28">
        <f t="shared" si="30"/>
        <v>-0.22321833617765871</v>
      </c>
      <c r="Q209" s="12">
        <f t="shared" si="31"/>
        <v>-1033300</v>
      </c>
      <c r="R209" s="30">
        <f t="shared" si="32"/>
        <v>-0.22321833617765871</v>
      </c>
    </row>
    <row r="210" spans="1:18" ht="409.5" x14ac:dyDescent="0.25">
      <c r="A210" s="4">
        <v>290</v>
      </c>
      <c r="B210" s="4">
        <v>290</v>
      </c>
      <c r="C210" s="4" t="s">
        <v>486</v>
      </c>
      <c r="D210" s="13" t="s">
        <v>487</v>
      </c>
      <c r="E210" s="16" t="s">
        <v>811</v>
      </c>
      <c r="F210" s="14">
        <v>218</v>
      </c>
      <c r="G210" s="6">
        <f t="shared" si="28"/>
        <v>38486</v>
      </c>
      <c r="H210" s="7">
        <v>8389948</v>
      </c>
      <c r="I210" s="25" t="s">
        <v>41</v>
      </c>
      <c r="J210" s="9" t="s">
        <v>41</v>
      </c>
      <c r="K210" s="10" t="s">
        <v>41</v>
      </c>
      <c r="L210" s="8" t="s">
        <v>41</v>
      </c>
      <c r="M210" s="9" t="str">
        <f>+IF(I210&gt;G210,"ACEPTAR RECOMENDACIÓN",IF(I210&lt;G210,"NO ACEPTAR RECOMENDACIÓN MAYOR VALOR",IF(I210=G210,"IGUAL VALOR VERIFICACIÓN",)))</f>
        <v>ACEPTAR RECOMENDACIÓN</v>
      </c>
      <c r="N210" s="9" t="s">
        <v>42</v>
      </c>
      <c r="O210" s="26" t="str">
        <f t="shared" si="29"/>
        <v>NO APLICA</v>
      </c>
      <c r="P210" s="28" t="str">
        <f t="shared" si="30"/>
        <v>NO APLICA</v>
      </c>
      <c r="Q210" s="12" t="str">
        <f t="shared" si="31"/>
        <v>NO APLICA</v>
      </c>
      <c r="R210" s="30" t="str">
        <f t="shared" si="32"/>
        <v>NO APLICA</v>
      </c>
    </row>
    <row r="211" spans="1:18" ht="45" x14ac:dyDescent="0.25">
      <c r="A211" s="4">
        <v>291</v>
      </c>
      <c r="B211" s="4">
        <v>291</v>
      </c>
      <c r="C211" s="4" t="s">
        <v>489</v>
      </c>
      <c r="D211" s="13" t="s">
        <v>490</v>
      </c>
      <c r="E211" s="13" t="s">
        <v>222</v>
      </c>
      <c r="F211" s="14">
        <v>1</v>
      </c>
      <c r="G211" s="6">
        <f t="shared" si="28"/>
        <v>21708</v>
      </c>
      <c r="H211" s="7">
        <v>21708</v>
      </c>
      <c r="I211" s="25" t="s">
        <v>57</v>
      </c>
      <c r="J211" s="9" t="s">
        <v>57</v>
      </c>
      <c r="K211" s="10" t="s">
        <v>57</v>
      </c>
      <c r="L211" s="8" t="s">
        <v>57</v>
      </c>
      <c r="M211" s="9" t="s">
        <v>703</v>
      </c>
      <c r="N211" s="9" t="s">
        <v>42</v>
      </c>
      <c r="O211" s="26" t="str">
        <f t="shared" si="29"/>
        <v>NO APLICA</v>
      </c>
      <c r="P211" s="28" t="str">
        <f t="shared" si="30"/>
        <v>NO APLICA</v>
      </c>
      <c r="Q211" s="12" t="str">
        <f t="shared" si="31"/>
        <v>NO APLICA</v>
      </c>
      <c r="R211" s="30" t="str">
        <f t="shared" si="32"/>
        <v>NO APLICA</v>
      </c>
    </row>
    <row r="212" spans="1:18" ht="267.75" x14ac:dyDescent="0.25">
      <c r="A212" s="4">
        <v>292</v>
      </c>
      <c r="B212" s="4">
        <v>292</v>
      </c>
      <c r="C212" s="4" t="s">
        <v>491</v>
      </c>
      <c r="D212" s="13" t="s">
        <v>492</v>
      </c>
      <c r="E212" s="16" t="s">
        <v>811</v>
      </c>
      <c r="F212" s="14">
        <v>100</v>
      </c>
      <c r="G212" s="6">
        <f t="shared" si="28"/>
        <v>57580</v>
      </c>
      <c r="H212" s="7">
        <v>5758000</v>
      </c>
      <c r="I212" s="25" t="s">
        <v>41</v>
      </c>
      <c r="J212" s="9" t="s">
        <v>41</v>
      </c>
      <c r="K212" s="10" t="s">
        <v>41</v>
      </c>
      <c r="L212" s="8" t="s">
        <v>41</v>
      </c>
      <c r="M212" s="9" t="str">
        <f>+IF(I212&gt;G212,"ACEPTAR RECOMENDACIÓN",IF(I212&lt;G212,"NO ACEPTAR RECOMENDACIÓN MAYOR VALOR",IF(I212=G212,"IGUAL VALOR VERIFICACIÓN",)))</f>
        <v>ACEPTAR RECOMENDACIÓN</v>
      </c>
      <c r="N212" s="9" t="s">
        <v>42</v>
      </c>
      <c r="O212" s="26" t="str">
        <f t="shared" si="29"/>
        <v>NO APLICA</v>
      </c>
      <c r="P212" s="28" t="str">
        <f t="shared" si="30"/>
        <v>NO APLICA</v>
      </c>
      <c r="Q212" s="12" t="str">
        <f t="shared" si="31"/>
        <v>NO APLICA</v>
      </c>
      <c r="R212" s="30" t="str">
        <f t="shared" si="32"/>
        <v>NO APLICA</v>
      </c>
    </row>
    <row r="213" spans="1:18" ht="63.75" x14ac:dyDescent="0.25">
      <c r="A213" s="4">
        <v>293</v>
      </c>
      <c r="B213" s="4">
        <v>293</v>
      </c>
      <c r="C213" s="4" t="s">
        <v>493</v>
      </c>
      <c r="D213" s="13" t="s">
        <v>494</v>
      </c>
      <c r="E213" s="5" t="s">
        <v>27</v>
      </c>
      <c r="F213" s="14">
        <v>1</v>
      </c>
      <c r="G213" s="6">
        <f t="shared" si="28"/>
        <v>21133</v>
      </c>
      <c r="H213" s="7">
        <v>21133</v>
      </c>
      <c r="I213" s="25" t="s">
        <v>57</v>
      </c>
      <c r="J213" s="9" t="s">
        <v>57</v>
      </c>
      <c r="K213" s="10" t="s">
        <v>57</v>
      </c>
      <c r="L213" s="8" t="s">
        <v>57</v>
      </c>
      <c r="M213" s="9" t="s">
        <v>703</v>
      </c>
      <c r="N213" s="11" t="s">
        <v>42</v>
      </c>
      <c r="O213" s="26" t="str">
        <f t="shared" si="29"/>
        <v>NO APLICA</v>
      </c>
      <c r="P213" s="28" t="str">
        <f t="shared" si="30"/>
        <v>NO APLICA</v>
      </c>
      <c r="Q213" s="53" t="str">
        <f t="shared" si="31"/>
        <v>NO APLICA</v>
      </c>
      <c r="R213" s="30" t="str">
        <f t="shared" si="32"/>
        <v>NO APLICA</v>
      </c>
    </row>
    <row r="214" spans="1:18" ht="45" x14ac:dyDescent="0.25">
      <c r="A214" s="4">
        <v>294</v>
      </c>
      <c r="B214" s="4">
        <v>294</v>
      </c>
      <c r="C214" s="4" t="s">
        <v>57</v>
      </c>
      <c r="D214" s="5" t="s">
        <v>495</v>
      </c>
      <c r="E214" s="5" t="s">
        <v>27</v>
      </c>
      <c r="F214" s="14">
        <v>12</v>
      </c>
      <c r="G214" s="6">
        <f t="shared" si="28"/>
        <v>67758</v>
      </c>
      <c r="H214" s="7">
        <v>813096</v>
      </c>
      <c r="I214" s="25" t="s">
        <v>57</v>
      </c>
      <c r="J214" s="9" t="s">
        <v>57</v>
      </c>
      <c r="K214" s="10" t="s">
        <v>57</v>
      </c>
      <c r="L214" s="8" t="s">
        <v>57</v>
      </c>
      <c r="M214" s="9" t="s">
        <v>703</v>
      </c>
      <c r="N214" s="11" t="s">
        <v>24</v>
      </c>
      <c r="O214" s="26" t="str">
        <f t="shared" si="29"/>
        <v>NO APLICA</v>
      </c>
      <c r="P214" s="28" t="str">
        <f t="shared" si="30"/>
        <v>NO APLICA</v>
      </c>
      <c r="Q214" s="12" t="str">
        <f t="shared" si="31"/>
        <v>NO APLICA</v>
      </c>
      <c r="R214" s="30" t="str">
        <f t="shared" si="32"/>
        <v>NO APLICA</v>
      </c>
    </row>
    <row r="215" spans="1:18" ht="45" x14ac:dyDescent="0.25">
      <c r="A215" s="4">
        <v>295</v>
      </c>
      <c r="B215" s="4">
        <v>295</v>
      </c>
      <c r="C215" s="4" t="s">
        <v>496</v>
      </c>
      <c r="D215" s="13" t="s">
        <v>497</v>
      </c>
      <c r="E215" s="5" t="s">
        <v>27</v>
      </c>
      <c r="F215" s="14">
        <v>1</v>
      </c>
      <c r="G215" s="6">
        <f t="shared" si="28"/>
        <v>3551666</v>
      </c>
      <c r="H215" s="7">
        <v>3551666</v>
      </c>
      <c r="I215" s="25" t="s">
        <v>57</v>
      </c>
      <c r="J215" s="9" t="s">
        <v>57</v>
      </c>
      <c r="K215" s="10" t="s">
        <v>57</v>
      </c>
      <c r="L215" s="8" t="s">
        <v>57</v>
      </c>
      <c r="M215" s="9" t="s">
        <v>703</v>
      </c>
      <c r="N215" s="9" t="s">
        <v>42</v>
      </c>
      <c r="O215" s="26" t="str">
        <f t="shared" si="29"/>
        <v>NO APLICA</v>
      </c>
      <c r="P215" s="28" t="str">
        <f t="shared" si="30"/>
        <v>NO APLICA</v>
      </c>
      <c r="Q215" s="12" t="str">
        <f t="shared" si="31"/>
        <v>NO APLICA</v>
      </c>
      <c r="R215" s="30" t="str">
        <f t="shared" si="32"/>
        <v>NO APLICA</v>
      </c>
    </row>
    <row r="216" spans="1:18" ht="51" x14ac:dyDescent="0.25">
      <c r="A216" s="4">
        <v>297</v>
      </c>
      <c r="B216" s="4">
        <v>297</v>
      </c>
      <c r="C216" s="4" t="s">
        <v>498</v>
      </c>
      <c r="D216" s="13" t="s">
        <v>499</v>
      </c>
      <c r="E216" s="16" t="s">
        <v>846</v>
      </c>
      <c r="F216" s="14">
        <v>1</v>
      </c>
      <c r="G216" s="6">
        <f t="shared" si="28"/>
        <v>1055530</v>
      </c>
      <c r="H216" s="7">
        <v>1055530</v>
      </c>
      <c r="I216" s="25" t="s">
        <v>57</v>
      </c>
      <c r="J216" s="9" t="s">
        <v>57</v>
      </c>
      <c r="K216" s="10" t="s">
        <v>57</v>
      </c>
      <c r="L216" s="8" t="s">
        <v>57</v>
      </c>
      <c r="M216" s="9" t="s">
        <v>703</v>
      </c>
      <c r="N216" s="11" t="s">
        <v>42</v>
      </c>
      <c r="O216" s="26" t="str">
        <f t="shared" si="29"/>
        <v>NO APLICA</v>
      </c>
      <c r="P216" s="28" t="str">
        <f t="shared" si="30"/>
        <v>NO APLICA</v>
      </c>
      <c r="Q216" s="53" t="str">
        <f t="shared" si="31"/>
        <v>NO APLICA</v>
      </c>
      <c r="R216" s="30" t="str">
        <f t="shared" si="32"/>
        <v>NO APLICA</v>
      </c>
    </row>
    <row r="217" spans="1:18" ht="45" x14ac:dyDescent="0.25">
      <c r="A217" s="4">
        <v>298</v>
      </c>
      <c r="B217" s="4">
        <v>298</v>
      </c>
      <c r="C217" s="4" t="s">
        <v>501</v>
      </c>
      <c r="D217" s="13" t="s">
        <v>502</v>
      </c>
      <c r="E217" s="5" t="s">
        <v>16</v>
      </c>
      <c r="F217" s="14">
        <v>1</v>
      </c>
      <c r="G217" s="6">
        <f t="shared" si="28"/>
        <v>4998</v>
      </c>
      <c r="H217" s="7">
        <v>4998</v>
      </c>
      <c r="I217" s="25" t="s">
        <v>57</v>
      </c>
      <c r="J217" s="9" t="s">
        <v>57</v>
      </c>
      <c r="K217" s="10" t="s">
        <v>57</v>
      </c>
      <c r="L217" s="8" t="s">
        <v>57</v>
      </c>
      <c r="M217" s="9" t="s">
        <v>703</v>
      </c>
      <c r="N217" s="9" t="s">
        <v>42</v>
      </c>
      <c r="O217" s="26" t="str">
        <f t="shared" si="29"/>
        <v>NO APLICA</v>
      </c>
      <c r="P217" s="28" t="str">
        <f t="shared" si="30"/>
        <v>NO APLICA</v>
      </c>
      <c r="Q217" s="12" t="str">
        <f t="shared" si="31"/>
        <v>NO APLICA</v>
      </c>
      <c r="R217" s="30" t="str">
        <f t="shared" si="32"/>
        <v>NO APLICA</v>
      </c>
    </row>
    <row r="218" spans="1:18" ht="45" hidden="1" x14ac:dyDescent="0.25">
      <c r="A218" s="4">
        <v>300</v>
      </c>
      <c r="B218" s="4">
        <v>300</v>
      </c>
      <c r="C218" s="4" t="s">
        <v>503</v>
      </c>
      <c r="D218" s="5" t="s">
        <v>504</v>
      </c>
      <c r="E218" s="5" t="s">
        <v>16</v>
      </c>
      <c r="F218" s="6">
        <v>10000</v>
      </c>
      <c r="G218" s="6">
        <f t="shared" si="28"/>
        <v>229</v>
      </c>
      <c r="H218" s="7">
        <v>2290000</v>
      </c>
      <c r="I218" s="25">
        <v>220</v>
      </c>
      <c r="J218" s="9" t="s">
        <v>53</v>
      </c>
      <c r="K218" s="10">
        <v>44835</v>
      </c>
      <c r="L218" s="8" t="s">
        <v>71</v>
      </c>
      <c r="M218" s="65" t="str">
        <f t="shared" ref="M218:M223" si="33">+IF(I218&gt;G218,"ACEPTAR RECOMENDACIÓN",IF(I218&lt;G218,"NO ACEPTAR RECOMENDACIÓN MAYOR VALOR",IF(I218=G218,"IGUAL VALOR VERIFICACIÓN",)))</f>
        <v>NO ACEPTAR RECOMENDACIÓN MAYOR VALOR</v>
      </c>
      <c r="N218" s="11" t="s">
        <v>696</v>
      </c>
      <c r="O218" s="26">
        <f t="shared" si="29"/>
        <v>-9</v>
      </c>
      <c r="P218" s="28">
        <f t="shared" si="30"/>
        <v>-4.0909090909090909E-2</v>
      </c>
      <c r="Q218" s="12">
        <f t="shared" si="31"/>
        <v>-90000</v>
      </c>
      <c r="R218" s="30">
        <f t="shared" si="32"/>
        <v>-4.0909090909090909E-2</v>
      </c>
    </row>
    <row r="219" spans="1:18" ht="25.5" x14ac:dyDescent="0.25">
      <c r="A219" s="4">
        <v>303</v>
      </c>
      <c r="B219" s="4">
        <v>303</v>
      </c>
      <c r="C219" s="4" t="s">
        <v>505</v>
      </c>
      <c r="D219" s="13" t="s">
        <v>506</v>
      </c>
      <c r="E219" s="5" t="s">
        <v>27</v>
      </c>
      <c r="F219" s="14">
        <v>2</v>
      </c>
      <c r="G219" s="6">
        <f t="shared" si="28"/>
        <v>673314</v>
      </c>
      <c r="H219" s="7">
        <v>1346628</v>
      </c>
      <c r="I219" s="25" t="s">
        <v>41</v>
      </c>
      <c r="J219" s="9" t="s">
        <v>41</v>
      </c>
      <c r="K219" s="10" t="s">
        <v>41</v>
      </c>
      <c r="L219" s="8" t="s">
        <v>41</v>
      </c>
      <c r="M219" s="9" t="str">
        <f t="shared" si="33"/>
        <v>ACEPTAR RECOMENDACIÓN</v>
      </c>
      <c r="N219" s="9" t="s">
        <v>42</v>
      </c>
      <c r="O219" s="26" t="str">
        <f t="shared" si="29"/>
        <v>NO APLICA</v>
      </c>
      <c r="P219" s="28" t="str">
        <f t="shared" si="30"/>
        <v>NO APLICA</v>
      </c>
      <c r="Q219" s="12" t="str">
        <f t="shared" si="31"/>
        <v>NO APLICA</v>
      </c>
      <c r="R219" s="30" t="str">
        <f t="shared" si="32"/>
        <v>NO APLICA</v>
      </c>
    </row>
    <row r="220" spans="1:18" ht="25.5" x14ac:dyDescent="0.25">
      <c r="A220" s="4">
        <v>304</v>
      </c>
      <c r="B220" s="4">
        <v>304</v>
      </c>
      <c r="C220" s="4" t="s">
        <v>507</v>
      </c>
      <c r="D220" s="13" t="s">
        <v>508</v>
      </c>
      <c r="E220" s="5" t="s">
        <v>27</v>
      </c>
      <c r="F220" s="14">
        <v>2</v>
      </c>
      <c r="G220" s="6">
        <f t="shared" si="28"/>
        <v>673314</v>
      </c>
      <c r="H220" s="7">
        <v>1346628</v>
      </c>
      <c r="I220" s="25" t="s">
        <v>41</v>
      </c>
      <c r="J220" s="9" t="s">
        <v>41</v>
      </c>
      <c r="K220" s="10" t="s">
        <v>41</v>
      </c>
      <c r="L220" s="8" t="s">
        <v>41</v>
      </c>
      <c r="M220" s="9" t="str">
        <f t="shared" si="33"/>
        <v>ACEPTAR RECOMENDACIÓN</v>
      </c>
      <c r="N220" s="9" t="s">
        <v>42</v>
      </c>
      <c r="O220" s="26" t="str">
        <f t="shared" si="29"/>
        <v>NO APLICA</v>
      </c>
      <c r="P220" s="28" t="str">
        <f t="shared" si="30"/>
        <v>NO APLICA</v>
      </c>
      <c r="Q220" s="12" t="str">
        <f t="shared" si="31"/>
        <v>NO APLICA</v>
      </c>
      <c r="R220" s="30" t="str">
        <f t="shared" si="32"/>
        <v>NO APLICA</v>
      </c>
    </row>
    <row r="221" spans="1:18" ht="25.5" x14ac:dyDescent="0.25">
      <c r="A221" s="4">
        <v>305</v>
      </c>
      <c r="B221" s="4">
        <v>305</v>
      </c>
      <c r="C221" s="4" t="s">
        <v>509</v>
      </c>
      <c r="D221" s="13" t="s">
        <v>510</v>
      </c>
      <c r="E221" s="5" t="s">
        <v>27</v>
      </c>
      <c r="F221" s="14">
        <v>6</v>
      </c>
      <c r="G221" s="6">
        <f t="shared" si="28"/>
        <v>673314</v>
      </c>
      <c r="H221" s="7">
        <v>4039884</v>
      </c>
      <c r="I221" s="25" t="s">
        <v>41</v>
      </c>
      <c r="J221" s="9" t="s">
        <v>41</v>
      </c>
      <c r="K221" s="10" t="s">
        <v>41</v>
      </c>
      <c r="L221" s="8" t="s">
        <v>41</v>
      </c>
      <c r="M221" s="9" t="str">
        <f t="shared" si="33"/>
        <v>ACEPTAR RECOMENDACIÓN</v>
      </c>
      <c r="N221" s="9" t="s">
        <v>42</v>
      </c>
      <c r="O221" s="26" t="str">
        <f t="shared" si="29"/>
        <v>NO APLICA</v>
      </c>
      <c r="P221" s="28" t="str">
        <f t="shared" si="30"/>
        <v>NO APLICA</v>
      </c>
      <c r="Q221" s="12" t="str">
        <f t="shared" si="31"/>
        <v>NO APLICA</v>
      </c>
      <c r="R221" s="30" t="str">
        <f t="shared" si="32"/>
        <v>NO APLICA</v>
      </c>
    </row>
    <row r="222" spans="1:18" ht="25.5" x14ac:dyDescent="0.25">
      <c r="A222" s="4">
        <v>306</v>
      </c>
      <c r="B222" s="4">
        <v>306</v>
      </c>
      <c r="C222" s="4" t="s">
        <v>511</v>
      </c>
      <c r="D222" s="13" t="s">
        <v>512</v>
      </c>
      <c r="E222" s="5" t="s">
        <v>16</v>
      </c>
      <c r="F222" s="14">
        <v>230</v>
      </c>
      <c r="G222" s="6">
        <f t="shared" si="28"/>
        <v>3261</v>
      </c>
      <c r="H222" s="7">
        <v>750030</v>
      </c>
      <c r="I222" s="25">
        <v>3367.7</v>
      </c>
      <c r="J222" s="9" t="s">
        <v>114</v>
      </c>
      <c r="K222" s="10">
        <v>44834</v>
      </c>
      <c r="L222" s="8" t="s">
        <v>115</v>
      </c>
      <c r="M222" s="9" t="str">
        <f t="shared" si="33"/>
        <v>ACEPTAR RECOMENDACIÓN</v>
      </c>
      <c r="N222" s="11" t="s">
        <v>42</v>
      </c>
      <c r="O222" s="26">
        <f t="shared" si="29"/>
        <v>106.69999999999982</v>
      </c>
      <c r="P222" s="28">
        <f t="shared" si="30"/>
        <v>3.1683344715978209E-2</v>
      </c>
      <c r="Q222" s="53">
        <f t="shared" si="31"/>
        <v>24540.999999999956</v>
      </c>
      <c r="R222" s="30">
        <f t="shared" si="32"/>
        <v>3.1683344715978209E-2</v>
      </c>
    </row>
    <row r="223" spans="1:18" ht="45" hidden="1" x14ac:dyDescent="0.25">
      <c r="A223" s="4">
        <v>307</v>
      </c>
      <c r="B223" s="4">
        <v>307</v>
      </c>
      <c r="C223" s="4" t="s">
        <v>513</v>
      </c>
      <c r="D223" s="5" t="s">
        <v>514</v>
      </c>
      <c r="E223" s="5" t="s">
        <v>289</v>
      </c>
      <c r="F223" s="14">
        <v>1</v>
      </c>
      <c r="G223" s="6">
        <f t="shared" si="28"/>
        <v>252280</v>
      </c>
      <c r="H223" s="7">
        <v>252280</v>
      </c>
      <c r="I223" s="25">
        <v>188735</v>
      </c>
      <c r="J223" s="9" t="s">
        <v>95</v>
      </c>
      <c r="K223" s="10">
        <v>44546</v>
      </c>
      <c r="L223" s="8" t="s">
        <v>96</v>
      </c>
      <c r="M223" s="65" t="str">
        <f t="shared" si="33"/>
        <v>NO ACEPTAR RECOMENDACIÓN MAYOR VALOR</v>
      </c>
      <c r="N223" s="11" t="s">
        <v>696</v>
      </c>
      <c r="O223" s="26">
        <f t="shared" si="29"/>
        <v>-63545</v>
      </c>
      <c r="P223" s="28">
        <f t="shared" si="30"/>
        <v>-0.33668900839801841</v>
      </c>
      <c r="Q223" s="12">
        <f t="shared" si="31"/>
        <v>-63545</v>
      </c>
      <c r="R223" s="30">
        <f t="shared" si="32"/>
        <v>-0.33668900839801841</v>
      </c>
    </row>
    <row r="224" spans="1:18" ht="51" x14ac:dyDescent="0.25">
      <c r="A224" s="4">
        <v>308</v>
      </c>
      <c r="B224" s="4">
        <v>308</v>
      </c>
      <c r="C224" s="4" t="s">
        <v>515</v>
      </c>
      <c r="D224" s="13" t="s">
        <v>516</v>
      </c>
      <c r="E224" s="16" t="s">
        <v>82</v>
      </c>
      <c r="F224" s="14">
        <v>1</v>
      </c>
      <c r="G224" s="6">
        <f t="shared" si="28"/>
        <v>18803</v>
      </c>
      <c r="H224" s="7">
        <v>18803</v>
      </c>
      <c r="I224" s="25" t="s">
        <v>57</v>
      </c>
      <c r="J224" s="9" t="s">
        <v>57</v>
      </c>
      <c r="K224" s="10" t="s">
        <v>57</v>
      </c>
      <c r="L224" s="8" t="s">
        <v>57</v>
      </c>
      <c r="M224" s="9" t="s">
        <v>703</v>
      </c>
      <c r="N224" s="9" t="s">
        <v>42</v>
      </c>
      <c r="O224" s="26" t="str">
        <f t="shared" si="29"/>
        <v>NO APLICA</v>
      </c>
      <c r="P224" s="28" t="str">
        <f t="shared" si="30"/>
        <v>NO APLICA</v>
      </c>
      <c r="Q224" s="12" t="str">
        <f t="shared" si="31"/>
        <v>NO APLICA</v>
      </c>
      <c r="R224" s="30" t="str">
        <f t="shared" si="32"/>
        <v>NO APLICA</v>
      </c>
    </row>
    <row r="225" spans="1:18" ht="45" hidden="1" x14ac:dyDescent="0.25">
      <c r="A225" s="4">
        <v>309</v>
      </c>
      <c r="B225" s="4">
        <v>309</v>
      </c>
      <c r="C225" s="4" t="s">
        <v>518</v>
      </c>
      <c r="D225" s="5" t="s">
        <v>519</v>
      </c>
      <c r="E225" s="5" t="s">
        <v>16</v>
      </c>
      <c r="F225" s="14">
        <v>600</v>
      </c>
      <c r="G225" s="6">
        <f t="shared" si="28"/>
        <v>2553</v>
      </c>
      <c r="H225" s="7">
        <v>1531800</v>
      </c>
      <c r="I225" s="25">
        <v>448.02</v>
      </c>
      <c r="J225" s="9" t="s">
        <v>53</v>
      </c>
      <c r="K225" s="10" t="s">
        <v>677</v>
      </c>
      <c r="L225" s="8" t="s">
        <v>71</v>
      </c>
      <c r="M225" s="65" t="str">
        <f t="shared" ref="M225:M259" si="34">+IF(I225&gt;G225,"ACEPTAR RECOMENDACIÓN",IF(I225&lt;G225,"NO ACEPTAR RECOMENDACIÓN MAYOR VALOR",IF(I225=G225,"IGUAL VALOR VERIFICACIÓN",)))</f>
        <v>NO ACEPTAR RECOMENDACIÓN MAYOR VALOR</v>
      </c>
      <c r="N225" s="11" t="s">
        <v>696</v>
      </c>
      <c r="O225" s="26">
        <f t="shared" si="29"/>
        <v>-2104.98</v>
      </c>
      <c r="P225" s="28">
        <f t="shared" si="30"/>
        <v>-4.6984063211463774</v>
      </c>
      <c r="Q225" s="12">
        <f t="shared" si="31"/>
        <v>-1262988</v>
      </c>
      <c r="R225" s="30">
        <f t="shared" si="32"/>
        <v>-4.6984063211463774</v>
      </c>
    </row>
    <row r="226" spans="1:18" ht="45" hidden="1" x14ac:dyDescent="0.25">
      <c r="A226" s="4">
        <v>310</v>
      </c>
      <c r="B226" s="4">
        <v>310</v>
      </c>
      <c r="C226" s="4" t="s">
        <v>520</v>
      </c>
      <c r="D226" s="5" t="s">
        <v>521</v>
      </c>
      <c r="E226" s="5" t="s">
        <v>16</v>
      </c>
      <c r="F226" s="14">
        <v>600</v>
      </c>
      <c r="G226" s="6">
        <f t="shared" si="28"/>
        <v>2553</v>
      </c>
      <c r="H226" s="7">
        <v>1531800</v>
      </c>
      <c r="I226" s="25">
        <v>448.02</v>
      </c>
      <c r="J226" s="9" t="s">
        <v>53</v>
      </c>
      <c r="K226" s="10" t="s">
        <v>677</v>
      </c>
      <c r="L226" s="8" t="s">
        <v>71</v>
      </c>
      <c r="M226" s="65" t="str">
        <f t="shared" si="34"/>
        <v>NO ACEPTAR RECOMENDACIÓN MAYOR VALOR</v>
      </c>
      <c r="N226" s="11" t="s">
        <v>696</v>
      </c>
      <c r="O226" s="26">
        <f t="shared" si="29"/>
        <v>-2104.98</v>
      </c>
      <c r="P226" s="28">
        <f t="shared" si="30"/>
        <v>-4.6984063211463774</v>
      </c>
      <c r="Q226" s="12">
        <f t="shared" si="31"/>
        <v>-1262988</v>
      </c>
      <c r="R226" s="30">
        <f t="shared" si="32"/>
        <v>-4.6984063211463774</v>
      </c>
    </row>
    <row r="227" spans="1:18" ht="60" x14ac:dyDescent="0.25">
      <c r="A227" s="4">
        <v>311</v>
      </c>
      <c r="B227" s="4">
        <v>311</v>
      </c>
      <c r="C227" s="4" t="s">
        <v>522</v>
      </c>
      <c r="D227" s="13" t="s">
        <v>523</v>
      </c>
      <c r="E227" s="5" t="s">
        <v>336</v>
      </c>
      <c r="F227" s="14">
        <v>17</v>
      </c>
      <c r="G227" s="6">
        <f t="shared" si="28"/>
        <v>80920</v>
      </c>
      <c r="H227" s="7">
        <v>1375640</v>
      </c>
      <c r="I227" s="25">
        <v>107100</v>
      </c>
      <c r="J227" s="9" t="s">
        <v>691</v>
      </c>
      <c r="K227" s="10">
        <v>44669</v>
      </c>
      <c r="L227" s="8" t="s">
        <v>692</v>
      </c>
      <c r="M227" s="9" t="str">
        <f t="shared" si="34"/>
        <v>ACEPTAR RECOMENDACIÓN</v>
      </c>
      <c r="N227" s="11" t="s">
        <v>42</v>
      </c>
      <c r="O227" s="26">
        <f t="shared" si="29"/>
        <v>26180</v>
      </c>
      <c r="P227" s="28">
        <f t="shared" si="30"/>
        <v>0.24444444444444444</v>
      </c>
      <c r="Q227" s="53">
        <f t="shared" si="31"/>
        <v>445060</v>
      </c>
      <c r="R227" s="30">
        <f t="shared" si="32"/>
        <v>0.24444444444444444</v>
      </c>
    </row>
    <row r="228" spans="1:18" ht="45" hidden="1" x14ac:dyDescent="0.25">
      <c r="A228" s="4">
        <v>312</v>
      </c>
      <c r="B228" s="4">
        <v>312</v>
      </c>
      <c r="C228" s="4" t="s">
        <v>524</v>
      </c>
      <c r="D228" s="13" t="s">
        <v>525</v>
      </c>
      <c r="E228" s="13" t="s">
        <v>38</v>
      </c>
      <c r="F228" s="14">
        <v>14</v>
      </c>
      <c r="G228" s="6">
        <f t="shared" si="28"/>
        <v>66804</v>
      </c>
      <c r="H228" s="7">
        <v>935256</v>
      </c>
      <c r="I228" s="25">
        <v>55400</v>
      </c>
      <c r="J228" s="9" t="s">
        <v>201</v>
      </c>
      <c r="K228" s="10">
        <v>44663</v>
      </c>
      <c r="L228" s="8" t="s">
        <v>202</v>
      </c>
      <c r="M228" s="65" t="str">
        <f t="shared" si="34"/>
        <v>NO ACEPTAR RECOMENDACIÓN MAYOR VALOR</v>
      </c>
      <c r="N228" s="11" t="s">
        <v>696</v>
      </c>
      <c r="O228" s="26">
        <f t="shared" si="29"/>
        <v>-11404</v>
      </c>
      <c r="P228" s="28">
        <f t="shared" si="30"/>
        <v>-0.20584837545126353</v>
      </c>
      <c r="Q228" s="12">
        <f t="shared" si="31"/>
        <v>-159656</v>
      </c>
      <c r="R228" s="30">
        <f t="shared" si="32"/>
        <v>-0.20584837545126353</v>
      </c>
    </row>
    <row r="229" spans="1:18" ht="45" hidden="1" x14ac:dyDescent="0.25">
      <c r="A229" s="4">
        <v>313</v>
      </c>
      <c r="B229" s="4">
        <v>313</v>
      </c>
      <c r="C229" s="4" t="s">
        <v>526</v>
      </c>
      <c r="D229" s="13" t="s">
        <v>527</v>
      </c>
      <c r="E229" s="13" t="s">
        <v>38</v>
      </c>
      <c r="F229" s="14">
        <v>140</v>
      </c>
      <c r="G229" s="6">
        <f t="shared" si="28"/>
        <v>65329</v>
      </c>
      <c r="H229" s="7">
        <v>9146060</v>
      </c>
      <c r="I229" s="25">
        <v>51246</v>
      </c>
      <c r="J229" s="9" t="s">
        <v>95</v>
      </c>
      <c r="K229" s="10">
        <v>44546</v>
      </c>
      <c r="L229" s="8" t="s">
        <v>96</v>
      </c>
      <c r="M229" s="65" t="str">
        <f t="shared" si="34"/>
        <v>NO ACEPTAR RECOMENDACIÓN MAYOR VALOR</v>
      </c>
      <c r="N229" s="11" t="s">
        <v>696</v>
      </c>
      <c r="O229" s="26">
        <f t="shared" si="29"/>
        <v>-14083</v>
      </c>
      <c r="P229" s="28">
        <f t="shared" si="30"/>
        <v>-0.27481169261991178</v>
      </c>
      <c r="Q229" s="12">
        <f t="shared" si="31"/>
        <v>-1971620</v>
      </c>
      <c r="R229" s="30">
        <f t="shared" si="32"/>
        <v>-0.27481169261991178</v>
      </c>
    </row>
    <row r="230" spans="1:18" ht="45" hidden="1" x14ac:dyDescent="0.25">
      <c r="A230" s="4">
        <v>314</v>
      </c>
      <c r="B230" s="4">
        <v>314</v>
      </c>
      <c r="C230" s="4" t="s">
        <v>528</v>
      </c>
      <c r="D230" s="13" t="s">
        <v>529</v>
      </c>
      <c r="E230" s="13" t="s">
        <v>38</v>
      </c>
      <c r="F230" s="14">
        <v>55</v>
      </c>
      <c r="G230" s="6">
        <f t="shared" si="28"/>
        <v>65625</v>
      </c>
      <c r="H230" s="7">
        <v>3609375</v>
      </c>
      <c r="I230" s="25">
        <v>56400</v>
      </c>
      <c r="J230" s="9" t="s">
        <v>201</v>
      </c>
      <c r="K230" s="10">
        <v>44663</v>
      </c>
      <c r="L230" s="8" t="s">
        <v>202</v>
      </c>
      <c r="M230" s="65" t="str">
        <f t="shared" si="34"/>
        <v>NO ACEPTAR RECOMENDACIÓN MAYOR VALOR</v>
      </c>
      <c r="N230" s="11" t="s">
        <v>696</v>
      </c>
      <c r="O230" s="26">
        <f t="shared" si="29"/>
        <v>-9225</v>
      </c>
      <c r="P230" s="28">
        <f t="shared" si="30"/>
        <v>-0.16356382978723405</v>
      </c>
      <c r="Q230" s="12">
        <f t="shared" si="31"/>
        <v>-507375</v>
      </c>
      <c r="R230" s="30">
        <f t="shared" si="32"/>
        <v>-0.16356382978723405</v>
      </c>
    </row>
    <row r="231" spans="1:18" ht="38.25" x14ac:dyDescent="0.25">
      <c r="A231" s="4">
        <v>315</v>
      </c>
      <c r="B231" s="4">
        <v>315</v>
      </c>
      <c r="C231" s="4" t="s">
        <v>530</v>
      </c>
      <c r="D231" s="13" t="s">
        <v>531</v>
      </c>
      <c r="E231" s="13" t="s">
        <v>38</v>
      </c>
      <c r="F231" s="14">
        <v>55</v>
      </c>
      <c r="G231" s="6">
        <f t="shared" si="28"/>
        <v>67921</v>
      </c>
      <c r="H231" s="7">
        <v>3735655</v>
      </c>
      <c r="I231" s="25" t="s">
        <v>41</v>
      </c>
      <c r="J231" s="9" t="s">
        <v>41</v>
      </c>
      <c r="K231" s="10" t="s">
        <v>41</v>
      </c>
      <c r="L231" s="8" t="s">
        <v>41</v>
      </c>
      <c r="M231" s="9" t="str">
        <f t="shared" si="34"/>
        <v>ACEPTAR RECOMENDACIÓN</v>
      </c>
      <c r="N231" s="9" t="s">
        <v>42</v>
      </c>
      <c r="O231" s="26" t="str">
        <f t="shared" si="29"/>
        <v>NO APLICA</v>
      </c>
      <c r="P231" s="28" t="str">
        <f t="shared" si="30"/>
        <v>NO APLICA</v>
      </c>
      <c r="Q231" s="12" t="str">
        <f t="shared" si="31"/>
        <v>NO APLICA</v>
      </c>
      <c r="R231" s="30" t="str">
        <f t="shared" si="32"/>
        <v>NO APLICA</v>
      </c>
    </row>
    <row r="232" spans="1:18" ht="45" hidden="1" x14ac:dyDescent="0.25">
      <c r="A232" s="4">
        <v>316</v>
      </c>
      <c r="B232" s="4">
        <v>316</v>
      </c>
      <c r="C232" s="4" t="s">
        <v>532</v>
      </c>
      <c r="D232" s="5" t="s">
        <v>533</v>
      </c>
      <c r="E232" s="5" t="s">
        <v>16</v>
      </c>
      <c r="F232" s="14">
        <v>21</v>
      </c>
      <c r="G232" s="6">
        <f t="shared" si="28"/>
        <v>3340</v>
      </c>
      <c r="H232" s="7">
        <v>70140</v>
      </c>
      <c r="I232" s="25">
        <v>2266.1433000000002</v>
      </c>
      <c r="J232" s="9" t="s">
        <v>53</v>
      </c>
      <c r="K232" s="10">
        <v>44835</v>
      </c>
      <c r="L232" s="8" t="s">
        <v>71</v>
      </c>
      <c r="M232" s="65" t="str">
        <f t="shared" si="34"/>
        <v>NO ACEPTAR RECOMENDACIÓN MAYOR VALOR</v>
      </c>
      <c r="N232" s="11" t="s">
        <v>696</v>
      </c>
      <c r="O232" s="26">
        <f t="shared" si="29"/>
        <v>-1073.8566999999998</v>
      </c>
      <c r="P232" s="28">
        <f t="shared" si="30"/>
        <v>-0.47386972394905463</v>
      </c>
      <c r="Q232" s="12">
        <f t="shared" si="31"/>
        <v>-22550.990699999995</v>
      </c>
      <c r="R232" s="30">
        <f t="shared" si="32"/>
        <v>-0.47386972394905463</v>
      </c>
    </row>
    <row r="233" spans="1:18" ht="45" hidden="1" x14ac:dyDescent="0.25">
      <c r="A233" s="4">
        <v>317</v>
      </c>
      <c r="B233" s="4">
        <v>317</v>
      </c>
      <c r="C233" s="4" t="s">
        <v>534</v>
      </c>
      <c r="D233" s="5" t="s">
        <v>535</v>
      </c>
      <c r="E233" s="5" t="s">
        <v>16</v>
      </c>
      <c r="F233" s="14">
        <v>123</v>
      </c>
      <c r="G233" s="6">
        <f t="shared" si="28"/>
        <v>2620</v>
      </c>
      <c r="H233" s="7">
        <v>322260</v>
      </c>
      <c r="I233" s="25">
        <v>2430</v>
      </c>
      <c r="J233" s="9" t="s">
        <v>231</v>
      </c>
      <c r="K233" s="10">
        <v>44835</v>
      </c>
      <c r="L233" s="8" t="s">
        <v>536</v>
      </c>
      <c r="M233" s="65" t="str">
        <f t="shared" si="34"/>
        <v>NO ACEPTAR RECOMENDACIÓN MAYOR VALOR</v>
      </c>
      <c r="N233" s="11" t="s">
        <v>696</v>
      </c>
      <c r="O233" s="26">
        <f t="shared" si="29"/>
        <v>-190</v>
      </c>
      <c r="P233" s="28">
        <f t="shared" si="30"/>
        <v>-7.8189300411522639E-2</v>
      </c>
      <c r="Q233" s="12">
        <f t="shared" si="31"/>
        <v>-23370</v>
      </c>
      <c r="R233" s="30">
        <f t="shared" si="32"/>
        <v>-7.8189300411522639E-2</v>
      </c>
    </row>
    <row r="234" spans="1:18" ht="45" hidden="1" x14ac:dyDescent="0.25">
      <c r="A234" s="4">
        <v>318</v>
      </c>
      <c r="B234" s="4">
        <v>318</v>
      </c>
      <c r="C234" s="4" t="s">
        <v>537</v>
      </c>
      <c r="D234" s="13" t="s">
        <v>538</v>
      </c>
      <c r="E234" s="5" t="s">
        <v>16</v>
      </c>
      <c r="F234" s="14">
        <v>6</v>
      </c>
      <c r="G234" s="6">
        <f t="shared" si="28"/>
        <v>10400</v>
      </c>
      <c r="H234" s="7">
        <v>62400</v>
      </c>
      <c r="I234" s="25">
        <v>2860</v>
      </c>
      <c r="J234" s="9" t="s">
        <v>429</v>
      </c>
      <c r="K234" s="10">
        <v>44834</v>
      </c>
      <c r="L234" s="8" t="s">
        <v>430</v>
      </c>
      <c r="M234" s="65" t="str">
        <f t="shared" si="34"/>
        <v>NO ACEPTAR RECOMENDACIÓN MAYOR VALOR</v>
      </c>
      <c r="N234" s="11" t="s">
        <v>696</v>
      </c>
      <c r="O234" s="26">
        <f t="shared" si="29"/>
        <v>-7540</v>
      </c>
      <c r="P234" s="28">
        <f t="shared" si="30"/>
        <v>-2.6363636363636362</v>
      </c>
      <c r="Q234" s="12">
        <f t="shared" si="31"/>
        <v>-45240</v>
      </c>
      <c r="R234" s="30">
        <f t="shared" si="32"/>
        <v>-2.6363636363636362</v>
      </c>
    </row>
    <row r="235" spans="1:18" ht="45" hidden="1" x14ac:dyDescent="0.25">
      <c r="A235" s="4">
        <v>319</v>
      </c>
      <c r="B235" s="4">
        <v>319</v>
      </c>
      <c r="C235" s="4" t="s">
        <v>539</v>
      </c>
      <c r="D235" s="13" t="s">
        <v>540</v>
      </c>
      <c r="E235" s="5" t="s">
        <v>16</v>
      </c>
      <c r="F235" s="14">
        <v>10</v>
      </c>
      <c r="G235" s="6">
        <f t="shared" si="28"/>
        <v>10400</v>
      </c>
      <c r="H235" s="7">
        <v>104000</v>
      </c>
      <c r="I235" s="25">
        <v>2557</v>
      </c>
      <c r="J235" s="9" t="s">
        <v>53</v>
      </c>
      <c r="K235" s="10" t="s">
        <v>677</v>
      </c>
      <c r="L235" s="8" t="s">
        <v>71</v>
      </c>
      <c r="M235" s="65" t="str">
        <f t="shared" si="34"/>
        <v>NO ACEPTAR RECOMENDACIÓN MAYOR VALOR</v>
      </c>
      <c r="N235" s="11" t="s">
        <v>696</v>
      </c>
      <c r="O235" s="26">
        <f t="shared" si="29"/>
        <v>-7843</v>
      </c>
      <c r="P235" s="28">
        <f t="shared" si="30"/>
        <v>-3.0672663277278058</v>
      </c>
      <c r="Q235" s="12">
        <f t="shared" si="31"/>
        <v>-78430</v>
      </c>
      <c r="R235" s="30">
        <f t="shared" si="32"/>
        <v>-3.0672663277278058</v>
      </c>
    </row>
    <row r="236" spans="1:18" ht="45" hidden="1" x14ac:dyDescent="0.25">
      <c r="A236" s="4">
        <v>320</v>
      </c>
      <c r="B236" s="4">
        <v>320</v>
      </c>
      <c r="C236" s="4" t="s">
        <v>541</v>
      </c>
      <c r="D236" s="13" t="s">
        <v>542</v>
      </c>
      <c r="E236" s="5" t="s">
        <v>16</v>
      </c>
      <c r="F236" s="14">
        <v>350</v>
      </c>
      <c r="G236" s="6">
        <f t="shared" si="28"/>
        <v>9290</v>
      </c>
      <c r="H236" s="7">
        <v>3251500</v>
      </c>
      <c r="I236" s="25">
        <v>2430</v>
      </c>
      <c r="J236" s="9" t="s">
        <v>124</v>
      </c>
      <c r="K236" s="10" t="s">
        <v>677</v>
      </c>
      <c r="L236" s="8" t="s">
        <v>536</v>
      </c>
      <c r="M236" s="65" t="str">
        <f t="shared" si="34"/>
        <v>NO ACEPTAR RECOMENDACIÓN MAYOR VALOR</v>
      </c>
      <c r="N236" s="11" t="s">
        <v>696</v>
      </c>
      <c r="O236" s="26">
        <f t="shared" si="29"/>
        <v>-6860</v>
      </c>
      <c r="P236" s="28">
        <f t="shared" si="30"/>
        <v>-2.8230452674897117</v>
      </c>
      <c r="Q236" s="12">
        <f t="shared" si="31"/>
        <v>-2401000</v>
      </c>
      <c r="R236" s="30">
        <f t="shared" si="32"/>
        <v>-2.8230452674897117</v>
      </c>
    </row>
    <row r="237" spans="1:18" ht="25.5" x14ac:dyDescent="0.25">
      <c r="A237" s="4">
        <v>323</v>
      </c>
      <c r="B237" s="4">
        <v>323</v>
      </c>
      <c r="C237" s="4" t="s">
        <v>543</v>
      </c>
      <c r="D237" s="5" t="s">
        <v>544</v>
      </c>
      <c r="E237" s="16" t="s">
        <v>811</v>
      </c>
      <c r="F237" s="14">
        <v>172</v>
      </c>
      <c r="G237" s="6">
        <f t="shared" si="28"/>
        <v>718</v>
      </c>
      <c r="H237" s="7">
        <v>123496</v>
      </c>
      <c r="I237" s="25" t="s">
        <v>41</v>
      </c>
      <c r="J237" s="9" t="s">
        <v>41</v>
      </c>
      <c r="K237" s="10" t="s">
        <v>41</v>
      </c>
      <c r="L237" s="8" t="s">
        <v>41</v>
      </c>
      <c r="M237" s="9" t="str">
        <f t="shared" si="34"/>
        <v>ACEPTAR RECOMENDACIÓN</v>
      </c>
      <c r="N237" s="9" t="s">
        <v>42</v>
      </c>
      <c r="O237" s="26" t="str">
        <f t="shared" si="29"/>
        <v>NO APLICA</v>
      </c>
      <c r="P237" s="28" t="str">
        <f t="shared" si="30"/>
        <v>NO APLICA</v>
      </c>
      <c r="Q237" s="12" t="str">
        <f t="shared" si="31"/>
        <v>NO APLICA</v>
      </c>
      <c r="R237" s="30" t="str">
        <f t="shared" si="32"/>
        <v>NO APLICA</v>
      </c>
    </row>
    <row r="238" spans="1:18" ht="30" x14ac:dyDescent="0.25">
      <c r="A238" s="4">
        <v>324</v>
      </c>
      <c r="B238" s="4">
        <v>324</v>
      </c>
      <c r="C238" s="4" t="s">
        <v>545</v>
      </c>
      <c r="D238" s="5" t="s">
        <v>546</v>
      </c>
      <c r="E238" s="5" t="s">
        <v>193</v>
      </c>
      <c r="F238" s="14">
        <v>23</v>
      </c>
      <c r="G238" s="6">
        <f t="shared" si="28"/>
        <v>474</v>
      </c>
      <c r="H238" s="7">
        <v>10902</v>
      </c>
      <c r="I238" s="25">
        <v>526</v>
      </c>
      <c r="J238" s="9" t="s">
        <v>201</v>
      </c>
      <c r="K238" s="10">
        <v>44663</v>
      </c>
      <c r="L238" s="8" t="s">
        <v>202</v>
      </c>
      <c r="M238" s="9" t="str">
        <f t="shared" si="34"/>
        <v>ACEPTAR RECOMENDACIÓN</v>
      </c>
      <c r="N238" s="11" t="s">
        <v>42</v>
      </c>
      <c r="O238" s="26">
        <f t="shared" si="29"/>
        <v>52</v>
      </c>
      <c r="P238" s="28">
        <f t="shared" si="30"/>
        <v>9.8859315589353611E-2</v>
      </c>
      <c r="Q238" s="53">
        <f t="shared" si="31"/>
        <v>1196</v>
      </c>
      <c r="R238" s="30">
        <f t="shared" si="32"/>
        <v>9.8859315589353611E-2</v>
      </c>
    </row>
    <row r="239" spans="1:18" ht="25.5" x14ac:dyDescent="0.25">
      <c r="A239" s="4">
        <v>325</v>
      </c>
      <c r="B239" s="4">
        <v>325</v>
      </c>
      <c r="C239" s="4" t="s">
        <v>547</v>
      </c>
      <c r="D239" s="5" t="s">
        <v>548</v>
      </c>
      <c r="E239" s="5" t="s">
        <v>193</v>
      </c>
      <c r="F239" s="14">
        <v>32</v>
      </c>
      <c r="G239" s="6">
        <f t="shared" si="28"/>
        <v>490</v>
      </c>
      <c r="H239" s="7">
        <v>15680</v>
      </c>
      <c r="I239" s="25">
        <v>580</v>
      </c>
      <c r="J239" s="9" t="s">
        <v>124</v>
      </c>
      <c r="K239" s="10">
        <v>44673</v>
      </c>
      <c r="L239" s="8" t="s">
        <v>125</v>
      </c>
      <c r="M239" s="9" t="str">
        <f t="shared" si="34"/>
        <v>ACEPTAR RECOMENDACIÓN</v>
      </c>
      <c r="N239" s="11" t="s">
        <v>42</v>
      </c>
      <c r="O239" s="26">
        <f t="shared" si="29"/>
        <v>90</v>
      </c>
      <c r="P239" s="28">
        <f t="shared" si="30"/>
        <v>0.15517241379310345</v>
      </c>
      <c r="Q239" s="53">
        <f t="shared" si="31"/>
        <v>2880</v>
      </c>
      <c r="R239" s="30">
        <f t="shared" si="32"/>
        <v>0.15517241379310345</v>
      </c>
    </row>
    <row r="240" spans="1:18" ht="30" x14ac:dyDescent="0.25">
      <c r="A240" s="4">
        <v>326</v>
      </c>
      <c r="B240" s="4">
        <v>326</v>
      </c>
      <c r="C240" s="4" t="s">
        <v>549</v>
      </c>
      <c r="D240" s="5" t="s">
        <v>550</v>
      </c>
      <c r="E240" s="5" t="s">
        <v>59</v>
      </c>
      <c r="F240" s="14">
        <v>17</v>
      </c>
      <c r="G240" s="6">
        <f t="shared" si="28"/>
        <v>600</v>
      </c>
      <c r="H240" s="7">
        <v>10200</v>
      </c>
      <c r="I240" s="25">
        <v>600</v>
      </c>
      <c r="J240" s="9" t="s">
        <v>231</v>
      </c>
      <c r="K240" s="10">
        <v>44835</v>
      </c>
      <c r="L240" s="8" t="s">
        <v>232</v>
      </c>
      <c r="M240" s="9" t="str">
        <f t="shared" si="34"/>
        <v>IGUAL VALOR VERIFICACIÓN</v>
      </c>
      <c r="N240" s="11" t="s">
        <v>697</v>
      </c>
      <c r="O240" s="26">
        <f t="shared" si="29"/>
        <v>0</v>
      </c>
      <c r="P240" s="28">
        <f t="shared" si="30"/>
        <v>0</v>
      </c>
      <c r="Q240" s="12">
        <f t="shared" si="31"/>
        <v>0</v>
      </c>
      <c r="R240" s="30">
        <f t="shared" si="32"/>
        <v>0</v>
      </c>
    </row>
    <row r="241" spans="1:18" ht="45" hidden="1" x14ac:dyDescent="0.25">
      <c r="A241" s="4">
        <v>327</v>
      </c>
      <c r="B241" s="4">
        <v>327</v>
      </c>
      <c r="C241" s="4" t="s">
        <v>551</v>
      </c>
      <c r="D241" s="5" t="s">
        <v>552</v>
      </c>
      <c r="E241" s="5" t="s">
        <v>59</v>
      </c>
      <c r="F241" s="14">
        <v>35</v>
      </c>
      <c r="G241" s="6">
        <f t="shared" si="28"/>
        <v>585</v>
      </c>
      <c r="H241" s="7">
        <v>20475</v>
      </c>
      <c r="I241" s="25">
        <v>580</v>
      </c>
      <c r="J241" s="9" t="s">
        <v>124</v>
      </c>
      <c r="K241" s="10">
        <v>44673</v>
      </c>
      <c r="L241" s="8" t="s">
        <v>125</v>
      </c>
      <c r="M241" s="65" t="str">
        <f t="shared" si="34"/>
        <v>NO ACEPTAR RECOMENDACIÓN MAYOR VALOR</v>
      </c>
      <c r="N241" s="11" t="s">
        <v>695</v>
      </c>
      <c r="O241" s="26">
        <f t="shared" si="29"/>
        <v>-5</v>
      </c>
      <c r="P241" s="28">
        <f t="shared" si="30"/>
        <v>-8.6206896551724137E-3</v>
      </c>
      <c r="Q241" s="12">
        <f t="shared" si="31"/>
        <v>-175</v>
      </c>
      <c r="R241" s="30">
        <f t="shared" si="32"/>
        <v>-8.6206896551724137E-3</v>
      </c>
    </row>
    <row r="242" spans="1:18" x14ac:dyDescent="0.25">
      <c r="A242" s="4">
        <v>328</v>
      </c>
      <c r="B242" s="4">
        <v>328</v>
      </c>
      <c r="C242" s="4" t="s">
        <v>553</v>
      </c>
      <c r="D242" s="5" t="s">
        <v>554</v>
      </c>
      <c r="E242" s="5" t="s">
        <v>59</v>
      </c>
      <c r="F242" s="14">
        <v>125</v>
      </c>
      <c r="G242" s="6">
        <f t="shared" si="28"/>
        <v>620</v>
      </c>
      <c r="H242" s="7">
        <v>77500</v>
      </c>
      <c r="I242" s="25">
        <v>710</v>
      </c>
      <c r="J242" s="9" t="s">
        <v>124</v>
      </c>
      <c r="K242" s="10">
        <v>44673</v>
      </c>
      <c r="L242" s="8" t="s">
        <v>125</v>
      </c>
      <c r="M242" s="9" t="str">
        <f t="shared" si="34"/>
        <v>ACEPTAR RECOMENDACIÓN</v>
      </c>
      <c r="N242" s="11" t="s">
        <v>42</v>
      </c>
      <c r="O242" s="26">
        <f t="shared" si="29"/>
        <v>90</v>
      </c>
      <c r="P242" s="28">
        <f t="shared" si="30"/>
        <v>0.12676056338028169</v>
      </c>
      <c r="Q242" s="53">
        <f t="shared" si="31"/>
        <v>11250</v>
      </c>
      <c r="R242" s="30">
        <f t="shared" si="32"/>
        <v>0.12676056338028169</v>
      </c>
    </row>
    <row r="243" spans="1:18" ht="45" hidden="1" x14ac:dyDescent="0.25">
      <c r="A243" s="4">
        <v>329</v>
      </c>
      <c r="B243" s="4">
        <v>329</v>
      </c>
      <c r="C243" s="4" t="s">
        <v>555</v>
      </c>
      <c r="D243" s="5" t="s">
        <v>556</v>
      </c>
      <c r="E243" s="5" t="s">
        <v>27</v>
      </c>
      <c r="F243" s="14">
        <v>193</v>
      </c>
      <c r="G243" s="6">
        <f t="shared" si="28"/>
        <v>916</v>
      </c>
      <c r="H243" s="7">
        <v>176788</v>
      </c>
      <c r="I243" s="25">
        <v>829</v>
      </c>
      <c r="J243" s="9" t="s">
        <v>95</v>
      </c>
      <c r="K243" s="10">
        <v>44546</v>
      </c>
      <c r="L243" s="8" t="s">
        <v>96</v>
      </c>
      <c r="M243" s="65" t="str">
        <f t="shared" si="34"/>
        <v>NO ACEPTAR RECOMENDACIÓN MAYOR VALOR</v>
      </c>
      <c r="N243" s="11" t="s">
        <v>696</v>
      </c>
      <c r="O243" s="26">
        <f t="shared" si="29"/>
        <v>-87</v>
      </c>
      <c r="P243" s="28">
        <f t="shared" si="30"/>
        <v>-0.10494571773220748</v>
      </c>
      <c r="Q243" s="12">
        <f t="shared" si="31"/>
        <v>-16791</v>
      </c>
      <c r="R243" s="30">
        <f t="shared" si="32"/>
        <v>-0.10494571773220748</v>
      </c>
    </row>
    <row r="244" spans="1:18" x14ac:dyDescent="0.25">
      <c r="A244" s="4">
        <v>330</v>
      </c>
      <c r="B244" s="4">
        <v>330</v>
      </c>
      <c r="C244" s="4" t="s">
        <v>557</v>
      </c>
      <c r="D244" s="5" t="s">
        <v>558</v>
      </c>
      <c r="E244" s="5" t="s">
        <v>59</v>
      </c>
      <c r="F244" s="14">
        <v>96</v>
      </c>
      <c r="G244" s="6">
        <f t="shared" si="28"/>
        <v>710</v>
      </c>
      <c r="H244" s="7">
        <v>68160</v>
      </c>
      <c r="I244" s="25">
        <v>710</v>
      </c>
      <c r="J244" s="9" t="s">
        <v>124</v>
      </c>
      <c r="K244" s="10">
        <v>44673</v>
      </c>
      <c r="L244" s="8" t="s">
        <v>125</v>
      </c>
      <c r="M244" s="9" t="str">
        <f t="shared" si="34"/>
        <v>IGUAL VALOR VERIFICACIÓN</v>
      </c>
      <c r="N244" s="11" t="s">
        <v>697</v>
      </c>
      <c r="O244" s="26">
        <f t="shared" si="29"/>
        <v>0</v>
      </c>
      <c r="P244" s="28">
        <f t="shared" si="30"/>
        <v>0</v>
      </c>
      <c r="Q244" s="12">
        <f t="shared" si="31"/>
        <v>0</v>
      </c>
      <c r="R244" s="30">
        <f t="shared" si="32"/>
        <v>0</v>
      </c>
    </row>
    <row r="245" spans="1:18" x14ac:dyDescent="0.25">
      <c r="A245" s="4">
        <v>331</v>
      </c>
      <c r="B245" s="4">
        <v>331</v>
      </c>
      <c r="C245" s="4" t="s">
        <v>559</v>
      </c>
      <c r="D245" s="5" t="s">
        <v>560</v>
      </c>
      <c r="E245" s="16" t="s">
        <v>146</v>
      </c>
      <c r="F245" s="14">
        <v>9</v>
      </c>
      <c r="G245" s="6">
        <f t="shared" si="28"/>
        <v>1158</v>
      </c>
      <c r="H245" s="7">
        <v>10422</v>
      </c>
      <c r="I245" s="25" t="s">
        <v>41</v>
      </c>
      <c r="J245" s="9" t="s">
        <v>41</v>
      </c>
      <c r="K245" s="10" t="s">
        <v>41</v>
      </c>
      <c r="L245" s="8" t="s">
        <v>41</v>
      </c>
      <c r="M245" s="9" t="str">
        <f t="shared" si="34"/>
        <v>ACEPTAR RECOMENDACIÓN</v>
      </c>
      <c r="N245" s="9" t="s">
        <v>42</v>
      </c>
      <c r="O245" s="26" t="str">
        <f t="shared" si="29"/>
        <v>NO APLICA</v>
      </c>
      <c r="P245" s="28" t="str">
        <f t="shared" si="30"/>
        <v>NO APLICA</v>
      </c>
      <c r="Q245" s="12" t="str">
        <f t="shared" si="31"/>
        <v>NO APLICA</v>
      </c>
      <c r="R245" s="30" t="str">
        <f t="shared" si="32"/>
        <v>NO APLICA</v>
      </c>
    </row>
    <row r="246" spans="1:18" ht="38.25" x14ac:dyDescent="0.25">
      <c r="A246" s="4">
        <v>332</v>
      </c>
      <c r="B246" s="4">
        <v>332</v>
      </c>
      <c r="C246" s="4" t="s">
        <v>561</v>
      </c>
      <c r="D246" s="5" t="s">
        <v>562</v>
      </c>
      <c r="E246" s="13" t="s">
        <v>38</v>
      </c>
      <c r="F246" s="14">
        <v>19</v>
      </c>
      <c r="G246" s="6">
        <f t="shared" si="28"/>
        <v>59715</v>
      </c>
      <c r="H246" s="7">
        <v>1134585</v>
      </c>
      <c r="I246" s="25" t="s">
        <v>41</v>
      </c>
      <c r="J246" s="9" t="s">
        <v>41</v>
      </c>
      <c r="K246" s="10" t="s">
        <v>41</v>
      </c>
      <c r="L246" s="8" t="s">
        <v>41</v>
      </c>
      <c r="M246" s="9" t="str">
        <f t="shared" si="34"/>
        <v>ACEPTAR RECOMENDACIÓN</v>
      </c>
      <c r="N246" s="9" t="s">
        <v>42</v>
      </c>
      <c r="O246" s="26" t="str">
        <f t="shared" si="29"/>
        <v>NO APLICA</v>
      </c>
      <c r="P246" s="28" t="str">
        <f t="shared" si="30"/>
        <v>NO APLICA</v>
      </c>
      <c r="Q246" s="12" t="str">
        <f t="shared" si="31"/>
        <v>NO APLICA</v>
      </c>
      <c r="R246" s="30" t="str">
        <f t="shared" si="32"/>
        <v>NO APLICA</v>
      </c>
    </row>
    <row r="247" spans="1:18" ht="25.5" x14ac:dyDescent="0.25">
      <c r="A247" s="4">
        <v>333</v>
      </c>
      <c r="B247" s="4">
        <v>333</v>
      </c>
      <c r="C247" s="4" t="s">
        <v>675</v>
      </c>
      <c r="D247" s="5" t="s">
        <v>563</v>
      </c>
      <c r="E247" s="5" t="s">
        <v>193</v>
      </c>
      <c r="F247" s="14">
        <v>14</v>
      </c>
      <c r="G247" s="6">
        <f t="shared" si="28"/>
        <v>639</v>
      </c>
      <c r="H247" s="7">
        <v>8946</v>
      </c>
      <c r="I247" s="25" t="s">
        <v>41</v>
      </c>
      <c r="J247" s="9" t="s">
        <v>41</v>
      </c>
      <c r="K247" s="10" t="s">
        <v>41</v>
      </c>
      <c r="L247" s="8" t="s">
        <v>41</v>
      </c>
      <c r="M247" s="9" t="str">
        <f t="shared" si="34"/>
        <v>ACEPTAR RECOMENDACIÓN</v>
      </c>
      <c r="N247" s="9" t="s">
        <v>42</v>
      </c>
      <c r="O247" s="26" t="str">
        <f t="shared" si="29"/>
        <v>NO APLICA</v>
      </c>
      <c r="P247" s="28" t="str">
        <f t="shared" si="30"/>
        <v>NO APLICA</v>
      </c>
      <c r="Q247" s="12" t="str">
        <f t="shared" si="31"/>
        <v>NO APLICA</v>
      </c>
      <c r="R247" s="30" t="str">
        <f t="shared" si="32"/>
        <v>NO APLICA</v>
      </c>
    </row>
    <row r="248" spans="1:18" ht="25.5" x14ac:dyDescent="0.25">
      <c r="A248" s="4">
        <v>334</v>
      </c>
      <c r="B248" s="4">
        <v>334</v>
      </c>
      <c r="C248" s="4" t="s">
        <v>675</v>
      </c>
      <c r="D248" s="5" t="s">
        <v>564</v>
      </c>
      <c r="E248" s="5" t="s">
        <v>193</v>
      </c>
      <c r="F248" s="14">
        <v>69</v>
      </c>
      <c r="G248" s="6">
        <f t="shared" si="28"/>
        <v>657</v>
      </c>
      <c r="H248" s="7">
        <v>45333</v>
      </c>
      <c r="I248" s="25" t="s">
        <v>41</v>
      </c>
      <c r="J248" s="9" t="s">
        <v>41</v>
      </c>
      <c r="K248" s="10" t="s">
        <v>41</v>
      </c>
      <c r="L248" s="8" t="s">
        <v>41</v>
      </c>
      <c r="M248" s="9" t="str">
        <f t="shared" si="34"/>
        <v>ACEPTAR RECOMENDACIÓN</v>
      </c>
      <c r="N248" s="9" t="s">
        <v>42</v>
      </c>
      <c r="O248" s="26" t="str">
        <f t="shared" si="29"/>
        <v>NO APLICA</v>
      </c>
      <c r="P248" s="28" t="str">
        <f t="shared" si="30"/>
        <v>NO APLICA</v>
      </c>
      <c r="Q248" s="12" t="str">
        <f t="shared" si="31"/>
        <v>NO APLICA</v>
      </c>
      <c r="R248" s="30" t="str">
        <f t="shared" si="32"/>
        <v>NO APLICA</v>
      </c>
    </row>
    <row r="249" spans="1:18" ht="25.5" x14ac:dyDescent="0.25">
      <c r="A249" s="4">
        <v>335</v>
      </c>
      <c r="B249" s="4">
        <v>335</v>
      </c>
      <c r="C249" s="4" t="s">
        <v>675</v>
      </c>
      <c r="D249" s="5" t="s">
        <v>565</v>
      </c>
      <c r="E249" s="5" t="s">
        <v>193</v>
      </c>
      <c r="F249" s="14">
        <v>438</v>
      </c>
      <c r="G249" s="6">
        <f t="shared" si="28"/>
        <v>668</v>
      </c>
      <c r="H249" s="7">
        <v>292584</v>
      </c>
      <c r="I249" s="25" t="s">
        <v>41</v>
      </c>
      <c r="J249" s="9" t="s">
        <v>41</v>
      </c>
      <c r="K249" s="10" t="s">
        <v>41</v>
      </c>
      <c r="L249" s="8" t="s">
        <v>41</v>
      </c>
      <c r="M249" s="9" t="str">
        <f t="shared" si="34"/>
        <v>ACEPTAR RECOMENDACIÓN</v>
      </c>
      <c r="N249" s="9" t="s">
        <v>42</v>
      </c>
      <c r="O249" s="26" t="str">
        <f t="shared" si="29"/>
        <v>NO APLICA</v>
      </c>
      <c r="P249" s="28" t="str">
        <f t="shared" si="30"/>
        <v>NO APLICA</v>
      </c>
      <c r="Q249" s="12" t="str">
        <f t="shared" si="31"/>
        <v>NO APLICA</v>
      </c>
      <c r="R249" s="30" t="str">
        <f t="shared" si="32"/>
        <v>NO APLICA</v>
      </c>
    </row>
    <row r="250" spans="1:18" ht="25.5" x14ac:dyDescent="0.25">
      <c r="A250" s="4">
        <v>336</v>
      </c>
      <c r="B250" s="4">
        <v>336</v>
      </c>
      <c r="C250" s="4" t="s">
        <v>675</v>
      </c>
      <c r="D250" s="5" t="s">
        <v>566</v>
      </c>
      <c r="E250" s="5" t="s">
        <v>193</v>
      </c>
      <c r="F250" s="14">
        <v>29</v>
      </c>
      <c r="G250" s="6">
        <f t="shared" si="28"/>
        <v>568</v>
      </c>
      <c r="H250" s="7">
        <v>16472</v>
      </c>
      <c r="I250" s="25" t="s">
        <v>41</v>
      </c>
      <c r="J250" s="9" t="s">
        <v>41</v>
      </c>
      <c r="K250" s="10" t="s">
        <v>41</v>
      </c>
      <c r="L250" s="8" t="s">
        <v>41</v>
      </c>
      <c r="M250" s="9" t="str">
        <f t="shared" si="34"/>
        <v>ACEPTAR RECOMENDACIÓN</v>
      </c>
      <c r="N250" s="9" t="s">
        <v>42</v>
      </c>
      <c r="O250" s="26" t="str">
        <f t="shared" si="29"/>
        <v>NO APLICA</v>
      </c>
      <c r="P250" s="28" t="str">
        <f t="shared" si="30"/>
        <v>NO APLICA</v>
      </c>
      <c r="Q250" s="12" t="str">
        <f t="shared" si="31"/>
        <v>NO APLICA</v>
      </c>
      <c r="R250" s="30" t="str">
        <f t="shared" si="32"/>
        <v>NO APLICA</v>
      </c>
    </row>
    <row r="251" spans="1:18" ht="25.5" x14ac:dyDescent="0.25">
      <c r="A251" s="4">
        <v>337</v>
      </c>
      <c r="B251" s="4">
        <v>337</v>
      </c>
      <c r="C251" s="4" t="s">
        <v>675</v>
      </c>
      <c r="D251" s="5" t="s">
        <v>567</v>
      </c>
      <c r="E251" s="5" t="s">
        <v>193</v>
      </c>
      <c r="F251" s="14">
        <v>19</v>
      </c>
      <c r="G251" s="6">
        <f t="shared" si="28"/>
        <v>582</v>
      </c>
      <c r="H251" s="7">
        <v>11058</v>
      </c>
      <c r="I251" s="25" t="s">
        <v>41</v>
      </c>
      <c r="J251" s="9" t="s">
        <v>41</v>
      </c>
      <c r="K251" s="10" t="s">
        <v>41</v>
      </c>
      <c r="L251" s="8" t="s">
        <v>41</v>
      </c>
      <c r="M251" s="9" t="str">
        <f t="shared" si="34"/>
        <v>ACEPTAR RECOMENDACIÓN</v>
      </c>
      <c r="N251" s="9" t="s">
        <v>42</v>
      </c>
      <c r="O251" s="26" t="str">
        <f t="shared" si="29"/>
        <v>NO APLICA</v>
      </c>
      <c r="P251" s="28" t="str">
        <f t="shared" si="30"/>
        <v>NO APLICA</v>
      </c>
      <c r="Q251" s="12" t="str">
        <f t="shared" si="31"/>
        <v>NO APLICA</v>
      </c>
      <c r="R251" s="30" t="str">
        <f t="shared" si="32"/>
        <v>NO APLICA</v>
      </c>
    </row>
    <row r="252" spans="1:18" ht="25.5" x14ac:dyDescent="0.25">
      <c r="A252" s="4">
        <v>338</v>
      </c>
      <c r="B252" s="4">
        <v>338</v>
      </c>
      <c r="C252" s="4" t="s">
        <v>568</v>
      </c>
      <c r="D252" s="5" t="s">
        <v>569</v>
      </c>
      <c r="E252" s="16" t="s">
        <v>811</v>
      </c>
      <c r="F252" s="14">
        <v>475</v>
      </c>
      <c r="G252" s="6">
        <f t="shared" si="28"/>
        <v>547</v>
      </c>
      <c r="H252" s="7">
        <v>259825</v>
      </c>
      <c r="I252" s="25">
        <v>561</v>
      </c>
      <c r="J252" s="9" t="s">
        <v>95</v>
      </c>
      <c r="K252" s="10">
        <v>44671</v>
      </c>
      <c r="L252" s="8" t="s">
        <v>280</v>
      </c>
      <c r="M252" s="9" t="str">
        <f t="shared" si="34"/>
        <v>ACEPTAR RECOMENDACIÓN</v>
      </c>
      <c r="N252" s="11" t="s">
        <v>42</v>
      </c>
      <c r="O252" s="26">
        <f t="shared" si="29"/>
        <v>14</v>
      </c>
      <c r="P252" s="28">
        <f t="shared" si="30"/>
        <v>2.4955436720142603E-2</v>
      </c>
      <c r="Q252" s="53">
        <f t="shared" si="31"/>
        <v>6650</v>
      </c>
      <c r="R252" s="30">
        <f t="shared" si="32"/>
        <v>2.4955436720142603E-2</v>
      </c>
    </row>
    <row r="253" spans="1:18" x14ac:dyDescent="0.25">
      <c r="A253" s="4">
        <v>339</v>
      </c>
      <c r="B253" s="4">
        <v>339</v>
      </c>
      <c r="C253" s="4" t="s">
        <v>570</v>
      </c>
      <c r="D253" s="5" t="s">
        <v>571</v>
      </c>
      <c r="E253" s="5" t="s">
        <v>59</v>
      </c>
      <c r="F253" s="14">
        <v>371</v>
      </c>
      <c r="G253" s="6">
        <f t="shared" si="28"/>
        <v>390</v>
      </c>
      <c r="H253" s="7">
        <v>144690</v>
      </c>
      <c r="I253" s="25">
        <v>417</v>
      </c>
      <c r="J253" s="9" t="s">
        <v>124</v>
      </c>
      <c r="K253" s="10">
        <v>44673</v>
      </c>
      <c r="L253" s="8" t="s">
        <v>125</v>
      </c>
      <c r="M253" s="9" t="str">
        <f t="shared" si="34"/>
        <v>ACEPTAR RECOMENDACIÓN</v>
      </c>
      <c r="N253" s="11" t="s">
        <v>42</v>
      </c>
      <c r="O253" s="26">
        <f t="shared" si="29"/>
        <v>27</v>
      </c>
      <c r="P253" s="28">
        <f t="shared" si="30"/>
        <v>6.4748201438848921E-2</v>
      </c>
      <c r="Q253" s="53">
        <f t="shared" si="31"/>
        <v>10017</v>
      </c>
      <c r="R253" s="30">
        <f t="shared" si="32"/>
        <v>6.4748201438848921E-2</v>
      </c>
    </row>
    <row r="254" spans="1:18" ht="45" hidden="1" x14ac:dyDescent="0.25">
      <c r="A254" s="4">
        <v>340</v>
      </c>
      <c r="B254" s="4">
        <v>340</v>
      </c>
      <c r="C254" s="4" t="s">
        <v>572</v>
      </c>
      <c r="D254" s="5" t="s">
        <v>573</v>
      </c>
      <c r="E254" s="5" t="s">
        <v>27</v>
      </c>
      <c r="F254" s="6">
        <v>1000</v>
      </c>
      <c r="G254" s="6">
        <f t="shared" si="28"/>
        <v>427</v>
      </c>
      <c r="H254" s="7">
        <v>427000</v>
      </c>
      <c r="I254" s="25">
        <v>360</v>
      </c>
      <c r="J254" s="9" t="s">
        <v>124</v>
      </c>
      <c r="K254" s="10">
        <v>44673</v>
      </c>
      <c r="L254" s="8" t="s">
        <v>125</v>
      </c>
      <c r="M254" s="65" t="str">
        <f t="shared" si="34"/>
        <v>NO ACEPTAR RECOMENDACIÓN MAYOR VALOR</v>
      </c>
      <c r="N254" s="11" t="s">
        <v>696</v>
      </c>
      <c r="O254" s="26">
        <f t="shared" si="29"/>
        <v>-67</v>
      </c>
      <c r="P254" s="28">
        <f t="shared" si="30"/>
        <v>-0.18611111111111112</v>
      </c>
      <c r="Q254" s="12">
        <f t="shared" si="31"/>
        <v>-67000</v>
      </c>
      <c r="R254" s="30">
        <f t="shared" si="32"/>
        <v>-0.18611111111111112</v>
      </c>
    </row>
    <row r="255" spans="1:18" x14ac:dyDescent="0.25">
      <c r="A255" s="4">
        <v>341</v>
      </c>
      <c r="B255" s="4">
        <v>341</v>
      </c>
      <c r="C255" s="4" t="s">
        <v>574</v>
      </c>
      <c r="D255" s="5" t="s">
        <v>575</v>
      </c>
      <c r="E255" s="5" t="s">
        <v>27</v>
      </c>
      <c r="F255" s="6">
        <v>1000</v>
      </c>
      <c r="G255" s="6">
        <f t="shared" si="28"/>
        <v>418</v>
      </c>
      <c r="H255" s="7">
        <v>418000</v>
      </c>
      <c r="I255" s="25">
        <v>420</v>
      </c>
      <c r="J255" s="9" t="s">
        <v>124</v>
      </c>
      <c r="K255" s="10">
        <v>44673</v>
      </c>
      <c r="L255" s="8" t="s">
        <v>125</v>
      </c>
      <c r="M255" s="9" t="str">
        <f t="shared" si="34"/>
        <v>ACEPTAR RECOMENDACIÓN</v>
      </c>
      <c r="N255" s="11" t="s">
        <v>42</v>
      </c>
      <c r="O255" s="26">
        <f t="shared" si="29"/>
        <v>2</v>
      </c>
      <c r="P255" s="28">
        <f t="shared" si="30"/>
        <v>4.7619047619047623E-3</v>
      </c>
      <c r="Q255" s="53">
        <f t="shared" si="31"/>
        <v>2000</v>
      </c>
      <c r="R255" s="30">
        <f t="shared" si="32"/>
        <v>4.7619047619047623E-3</v>
      </c>
    </row>
    <row r="256" spans="1:18" ht="25.5" x14ac:dyDescent="0.25">
      <c r="A256" s="4">
        <v>342</v>
      </c>
      <c r="B256" s="4">
        <v>342</v>
      </c>
      <c r="C256" s="4" t="s">
        <v>576</v>
      </c>
      <c r="D256" s="5" t="s">
        <v>577</v>
      </c>
      <c r="E256" s="5" t="s">
        <v>193</v>
      </c>
      <c r="F256" s="14">
        <v>383</v>
      </c>
      <c r="G256" s="6">
        <f t="shared" si="28"/>
        <v>378</v>
      </c>
      <c r="H256" s="7">
        <v>144774</v>
      </c>
      <c r="I256" s="25">
        <v>390</v>
      </c>
      <c r="J256" s="9" t="s">
        <v>124</v>
      </c>
      <c r="K256" s="10" t="s">
        <v>677</v>
      </c>
      <c r="L256" s="8" t="s">
        <v>536</v>
      </c>
      <c r="M256" s="9" t="str">
        <f t="shared" si="34"/>
        <v>ACEPTAR RECOMENDACIÓN</v>
      </c>
      <c r="N256" s="11" t="s">
        <v>42</v>
      </c>
      <c r="O256" s="26">
        <f t="shared" si="29"/>
        <v>12</v>
      </c>
      <c r="P256" s="28">
        <f t="shared" si="30"/>
        <v>3.0769230769230771E-2</v>
      </c>
      <c r="Q256" s="53">
        <f t="shared" si="31"/>
        <v>4596</v>
      </c>
      <c r="R256" s="30">
        <f t="shared" si="32"/>
        <v>3.0769230769230771E-2</v>
      </c>
    </row>
    <row r="257" spans="1:18" ht="25.5" x14ac:dyDescent="0.25">
      <c r="A257" s="4">
        <v>343</v>
      </c>
      <c r="B257" s="4">
        <v>343</v>
      </c>
      <c r="C257" s="4" t="s">
        <v>578</v>
      </c>
      <c r="D257" s="5" t="s">
        <v>579</v>
      </c>
      <c r="E257" s="5" t="s">
        <v>193</v>
      </c>
      <c r="F257" s="14">
        <v>750</v>
      </c>
      <c r="G257" s="6">
        <f t="shared" si="28"/>
        <v>389</v>
      </c>
      <c r="H257" s="7">
        <v>291750</v>
      </c>
      <c r="I257" s="25">
        <v>420</v>
      </c>
      <c r="J257" s="9" t="s">
        <v>124</v>
      </c>
      <c r="K257" s="10">
        <v>44673</v>
      </c>
      <c r="L257" s="8" t="s">
        <v>125</v>
      </c>
      <c r="M257" s="9" t="str">
        <f t="shared" si="34"/>
        <v>ACEPTAR RECOMENDACIÓN</v>
      </c>
      <c r="N257" s="11" t="s">
        <v>42</v>
      </c>
      <c r="O257" s="26">
        <f t="shared" si="29"/>
        <v>31</v>
      </c>
      <c r="P257" s="28">
        <f t="shared" si="30"/>
        <v>7.3809523809523811E-2</v>
      </c>
      <c r="Q257" s="53">
        <f t="shared" si="31"/>
        <v>23250</v>
      </c>
      <c r="R257" s="30">
        <f t="shared" si="32"/>
        <v>7.3809523809523811E-2</v>
      </c>
    </row>
    <row r="258" spans="1:18" x14ac:dyDescent="0.25">
      <c r="A258" s="4">
        <v>344</v>
      </c>
      <c r="B258" s="4">
        <v>344</v>
      </c>
      <c r="C258" s="4" t="s">
        <v>580</v>
      </c>
      <c r="D258" s="5" t="s">
        <v>581</v>
      </c>
      <c r="E258" s="5" t="s">
        <v>27</v>
      </c>
      <c r="F258" s="6">
        <v>3000</v>
      </c>
      <c r="G258" s="6">
        <f t="shared" si="28"/>
        <v>424</v>
      </c>
      <c r="H258" s="7">
        <v>1272000</v>
      </c>
      <c r="I258" s="25">
        <v>435</v>
      </c>
      <c r="J258" s="9" t="s">
        <v>124</v>
      </c>
      <c r="K258" s="10">
        <v>44673</v>
      </c>
      <c r="L258" s="8" t="s">
        <v>125</v>
      </c>
      <c r="M258" s="9" t="str">
        <f t="shared" si="34"/>
        <v>ACEPTAR RECOMENDACIÓN</v>
      </c>
      <c r="N258" s="11" t="s">
        <v>42</v>
      </c>
      <c r="O258" s="26">
        <f t="shared" si="29"/>
        <v>11</v>
      </c>
      <c r="P258" s="28">
        <f t="shared" si="30"/>
        <v>2.528735632183908E-2</v>
      </c>
      <c r="Q258" s="53">
        <f t="shared" si="31"/>
        <v>33000</v>
      </c>
      <c r="R258" s="30">
        <f t="shared" si="32"/>
        <v>2.528735632183908E-2</v>
      </c>
    </row>
    <row r="259" spans="1:18" ht="25.5" x14ac:dyDescent="0.25">
      <c r="A259" s="4">
        <v>345</v>
      </c>
      <c r="B259" s="4">
        <v>345</v>
      </c>
      <c r="C259" s="4" t="s">
        <v>582</v>
      </c>
      <c r="D259" s="5" t="s">
        <v>583</v>
      </c>
      <c r="E259" s="5" t="s">
        <v>193</v>
      </c>
      <c r="F259" s="14">
        <v>600</v>
      </c>
      <c r="G259" s="6">
        <f t="shared" si="28"/>
        <v>410</v>
      </c>
      <c r="H259" s="7">
        <v>246000</v>
      </c>
      <c r="I259" s="25">
        <v>478</v>
      </c>
      <c r="J259" s="9" t="s">
        <v>124</v>
      </c>
      <c r="K259" s="10">
        <v>44673</v>
      </c>
      <c r="L259" s="8" t="s">
        <v>125</v>
      </c>
      <c r="M259" s="9" t="str">
        <f t="shared" si="34"/>
        <v>ACEPTAR RECOMENDACIÓN</v>
      </c>
      <c r="N259" s="11" t="s">
        <v>42</v>
      </c>
      <c r="O259" s="26">
        <f t="shared" si="29"/>
        <v>68</v>
      </c>
      <c r="P259" s="28">
        <f t="shared" si="30"/>
        <v>0.14225941422594143</v>
      </c>
      <c r="Q259" s="53">
        <f t="shared" si="31"/>
        <v>40800</v>
      </c>
      <c r="R259" s="30">
        <f t="shared" si="32"/>
        <v>0.14225941422594143</v>
      </c>
    </row>
    <row r="260" spans="1:18" ht="45" x14ac:dyDescent="0.25">
      <c r="A260" s="4">
        <v>346</v>
      </c>
      <c r="B260" s="4">
        <v>346</v>
      </c>
      <c r="C260" s="4" t="s">
        <v>584</v>
      </c>
      <c r="D260" s="5" t="s">
        <v>585</v>
      </c>
      <c r="E260" s="5" t="s">
        <v>59</v>
      </c>
      <c r="F260" s="14">
        <v>1</v>
      </c>
      <c r="G260" s="6">
        <f t="shared" si="28"/>
        <v>390</v>
      </c>
      <c r="H260" s="15">
        <v>390</v>
      </c>
      <c r="I260" s="25" t="s">
        <v>57</v>
      </c>
      <c r="J260" s="9" t="s">
        <v>57</v>
      </c>
      <c r="K260" s="10" t="s">
        <v>57</v>
      </c>
      <c r="L260" s="8" t="s">
        <v>57</v>
      </c>
      <c r="M260" s="9" t="s">
        <v>703</v>
      </c>
      <c r="N260" s="9" t="s">
        <v>42</v>
      </c>
      <c r="O260" s="26" t="str">
        <f t="shared" si="29"/>
        <v>NO APLICA</v>
      </c>
      <c r="P260" s="28" t="str">
        <f t="shared" si="30"/>
        <v>NO APLICA</v>
      </c>
      <c r="Q260" s="12" t="str">
        <f t="shared" si="31"/>
        <v>NO APLICA</v>
      </c>
      <c r="R260" s="30" t="str">
        <f t="shared" si="32"/>
        <v>NO APLICA</v>
      </c>
    </row>
    <row r="261" spans="1:18" ht="38.25" x14ac:dyDescent="0.25">
      <c r="A261" s="4">
        <v>347</v>
      </c>
      <c r="B261" s="4">
        <v>347</v>
      </c>
      <c r="C261" s="4" t="s">
        <v>586</v>
      </c>
      <c r="D261" s="13" t="s">
        <v>587</v>
      </c>
      <c r="E261" s="5" t="s">
        <v>16</v>
      </c>
      <c r="F261" s="14">
        <v>15</v>
      </c>
      <c r="G261" s="6">
        <f t="shared" ref="G261:G305" si="35">+H261/F261</f>
        <v>3445</v>
      </c>
      <c r="H261" s="7">
        <v>51675</v>
      </c>
      <c r="I261" s="25" t="s">
        <v>41</v>
      </c>
      <c r="J261" s="9" t="s">
        <v>41</v>
      </c>
      <c r="K261" s="10" t="s">
        <v>41</v>
      </c>
      <c r="L261" s="8" t="s">
        <v>41</v>
      </c>
      <c r="M261" s="9" t="str">
        <f>+IF(I261&gt;G261,"ACEPTAR RECOMENDACIÓN",IF(I261&lt;G261,"NO ACEPTAR RECOMENDACIÓN MAYOR VALOR",IF(I261=G261,"IGUAL VALOR VERIFICACIÓN",)))</f>
        <v>ACEPTAR RECOMENDACIÓN</v>
      </c>
      <c r="N261" s="9" t="s">
        <v>42</v>
      </c>
      <c r="O261" s="26" t="str">
        <f t="shared" ref="O261:O305" si="36">IFERROR(I261-G261,"NO APLICA")</f>
        <v>NO APLICA</v>
      </c>
      <c r="P261" s="28" t="str">
        <f t="shared" ref="P261:P305" si="37">IFERROR(O261/I261,"NO APLICA")</f>
        <v>NO APLICA</v>
      </c>
      <c r="Q261" s="12" t="str">
        <f t="shared" ref="Q261:Q305" si="38">IFERROR((O261*F261),"NO APLICA")</f>
        <v>NO APLICA</v>
      </c>
      <c r="R261" s="30" t="str">
        <f t="shared" ref="R261:R305" si="39">IFERROR(Q261/(I261*F261),"NO APLICA")</f>
        <v>NO APLICA</v>
      </c>
    </row>
    <row r="262" spans="1:18" ht="38.25" x14ac:dyDescent="0.25">
      <c r="A262" s="4">
        <v>348</v>
      </c>
      <c r="B262" s="4">
        <v>348</v>
      </c>
      <c r="C262" s="4" t="s">
        <v>588</v>
      </c>
      <c r="D262" s="13" t="s">
        <v>589</v>
      </c>
      <c r="E262" s="5" t="s">
        <v>16</v>
      </c>
      <c r="F262" s="14">
        <v>20</v>
      </c>
      <c r="G262" s="6">
        <f t="shared" si="35"/>
        <v>3445</v>
      </c>
      <c r="H262" s="7">
        <v>68900</v>
      </c>
      <c r="I262" s="25" t="s">
        <v>41</v>
      </c>
      <c r="J262" s="9" t="s">
        <v>41</v>
      </c>
      <c r="K262" s="10" t="s">
        <v>41</v>
      </c>
      <c r="L262" s="8" t="s">
        <v>41</v>
      </c>
      <c r="M262" s="9" t="str">
        <f>+IF(I262&gt;G262,"ACEPTAR RECOMENDACIÓN",IF(I262&lt;G262,"NO ACEPTAR RECOMENDACIÓN MAYOR VALOR",IF(I262=G262,"IGUAL VALOR VERIFICACIÓN",)))</f>
        <v>ACEPTAR RECOMENDACIÓN</v>
      </c>
      <c r="N262" s="9" t="s">
        <v>42</v>
      </c>
      <c r="O262" s="26" t="str">
        <f t="shared" si="36"/>
        <v>NO APLICA</v>
      </c>
      <c r="P262" s="28" t="str">
        <f t="shared" si="37"/>
        <v>NO APLICA</v>
      </c>
      <c r="Q262" s="12" t="str">
        <f t="shared" si="38"/>
        <v>NO APLICA</v>
      </c>
      <c r="R262" s="30" t="str">
        <f t="shared" si="39"/>
        <v>NO APLICA</v>
      </c>
    </row>
    <row r="263" spans="1:18" ht="45" x14ac:dyDescent="0.25">
      <c r="A263" s="4">
        <v>349</v>
      </c>
      <c r="B263" s="4">
        <v>349</v>
      </c>
      <c r="C263" s="4" t="s">
        <v>590</v>
      </c>
      <c r="D263" s="13" t="s">
        <v>591</v>
      </c>
      <c r="E263" s="5" t="s">
        <v>180</v>
      </c>
      <c r="F263" s="14">
        <v>1</v>
      </c>
      <c r="G263" s="6">
        <f t="shared" si="35"/>
        <v>9100</v>
      </c>
      <c r="H263" s="7">
        <v>9100</v>
      </c>
      <c r="I263" s="25" t="s">
        <v>57</v>
      </c>
      <c r="J263" s="9" t="s">
        <v>57</v>
      </c>
      <c r="K263" s="10" t="s">
        <v>57</v>
      </c>
      <c r="L263" s="8" t="s">
        <v>57</v>
      </c>
      <c r="M263" s="9" t="s">
        <v>703</v>
      </c>
      <c r="N263" s="11" t="s">
        <v>696</v>
      </c>
      <c r="O263" s="26" t="str">
        <f t="shared" si="36"/>
        <v>NO APLICA</v>
      </c>
      <c r="P263" s="28" t="str">
        <f t="shared" si="37"/>
        <v>NO APLICA</v>
      </c>
      <c r="Q263" s="12" t="str">
        <f t="shared" si="38"/>
        <v>NO APLICA</v>
      </c>
      <c r="R263" s="30" t="str">
        <f t="shared" si="39"/>
        <v>NO APLICA</v>
      </c>
    </row>
    <row r="264" spans="1:18" ht="38.25" x14ac:dyDescent="0.25">
      <c r="A264" s="4">
        <v>350</v>
      </c>
      <c r="B264" s="4">
        <v>350</v>
      </c>
      <c r="C264" s="4" t="s">
        <v>592</v>
      </c>
      <c r="D264" s="13" t="s">
        <v>593</v>
      </c>
      <c r="E264" s="5" t="s">
        <v>180</v>
      </c>
      <c r="F264" s="14">
        <v>32</v>
      </c>
      <c r="G264" s="6">
        <f t="shared" si="35"/>
        <v>5300</v>
      </c>
      <c r="H264" s="7">
        <v>169600</v>
      </c>
      <c r="I264" s="25" t="s">
        <v>41</v>
      </c>
      <c r="J264" s="9" t="s">
        <v>41</v>
      </c>
      <c r="K264" s="10" t="s">
        <v>41</v>
      </c>
      <c r="L264" s="8" t="s">
        <v>41</v>
      </c>
      <c r="M264" s="9" t="str">
        <f>+IF(I264&gt;G264,"ACEPTAR RECOMENDACIÓN",IF(I264&lt;G264,"NO ACEPTAR RECOMENDACIÓN MAYOR VALOR",IF(I264=G264,"IGUAL VALOR VERIFICACIÓN",)))</f>
        <v>ACEPTAR RECOMENDACIÓN</v>
      </c>
      <c r="N264" s="9" t="s">
        <v>42</v>
      </c>
      <c r="O264" s="26" t="str">
        <f t="shared" si="36"/>
        <v>NO APLICA</v>
      </c>
      <c r="P264" s="28" t="str">
        <f t="shared" si="37"/>
        <v>NO APLICA</v>
      </c>
      <c r="Q264" s="12" t="str">
        <f t="shared" si="38"/>
        <v>NO APLICA</v>
      </c>
      <c r="R264" s="30" t="str">
        <f t="shared" si="39"/>
        <v>NO APLICA</v>
      </c>
    </row>
    <row r="265" spans="1:18" ht="51" x14ac:dyDescent="0.25">
      <c r="A265" s="4">
        <v>352</v>
      </c>
      <c r="B265" s="4">
        <v>352</v>
      </c>
      <c r="C265" s="4" t="s">
        <v>57</v>
      </c>
      <c r="D265" s="13" t="s">
        <v>594</v>
      </c>
      <c r="E265" s="5" t="s">
        <v>180</v>
      </c>
      <c r="F265" s="14">
        <v>1</v>
      </c>
      <c r="G265" s="6">
        <f t="shared" si="35"/>
        <v>11700</v>
      </c>
      <c r="H265" s="7">
        <v>11700</v>
      </c>
      <c r="I265" s="25" t="s">
        <v>57</v>
      </c>
      <c r="J265" s="9" t="s">
        <v>57</v>
      </c>
      <c r="K265" s="10" t="s">
        <v>57</v>
      </c>
      <c r="L265" s="8" t="s">
        <v>57</v>
      </c>
      <c r="M265" s="9" t="s">
        <v>703</v>
      </c>
      <c r="N265" s="11" t="s">
        <v>24</v>
      </c>
      <c r="O265" s="26" t="str">
        <f t="shared" si="36"/>
        <v>NO APLICA</v>
      </c>
      <c r="P265" s="28" t="str">
        <f t="shared" si="37"/>
        <v>NO APLICA</v>
      </c>
      <c r="Q265" s="12" t="str">
        <f t="shared" si="38"/>
        <v>NO APLICA</v>
      </c>
      <c r="R265" s="30" t="str">
        <f t="shared" si="39"/>
        <v>NO APLICA</v>
      </c>
    </row>
    <row r="266" spans="1:18" ht="63.75" x14ac:dyDescent="0.25">
      <c r="A266" s="4">
        <v>353</v>
      </c>
      <c r="B266" s="4">
        <v>353</v>
      </c>
      <c r="C266" s="4" t="s">
        <v>595</v>
      </c>
      <c r="D266" s="13" t="s">
        <v>596</v>
      </c>
      <c r="E266" s="5" t="s">
        <v>180</v>
      </c>
      <c r="F266" s="14">
        <v>28</v>
      </c>
      <c r="G266" s="6">
        <f t="shared" si="35"/>
        <v>14300</v>
      </c>
      <c r="H266" s="7">
        <v>400400</v>
      </c>
      <c r="I266" s="25" t="s">
        <v>41</v>
      </c>
      <c r="J266" s="9" t="s">
        <v>41</v>
      </c>
      <c r="K266" s="10" t="s">
        <v>41</v>
      </c>
      <c r="L266" s="8" t="s">
        <v>41</v>
      </c>
      <c r="M266" s="9" t="str">
        <f>+IF(I266&gt;G266,"ACEPTAR RECOMENDACIÓN",IF(I266&lt;G266,"NO ACEPTAR RECOMENDACIÓN MAYOR VALOR",IF(I266=G266,"IGUAL VALOR VERIFICACIÓN",)))</f>
        <v>ACEPTAR RECOMENDACIÓN</v>
      </c>
      <c r="N266" s="9" t="s">
        <v>42</v>
      </c>
      <c r="O266" s="26" t="str">
        <f t="shared" si="36"/>
        <v>NO APLICA</v>
      </c>
      <c r="P266" s="28" t="str">
        <f t="shared" si="37"/>
        <v>NO APLICA</v>
      </c>
      <c r="Q266" s="12" t="str">
        <f t="shared" si="38"/>
        <v>NO APLICA</v>
      </c>
      <c r="R266" s="30" t="str">
        <f t="shared" si="39"/>
        <v>NO APLICA</v>
      </c>
    </row>
    <row r="267" spans="1:18" ht="45" x14ac:dyDescent="0.25">
      <c r="A267" s="4">
        <v>354</v>
      </c>
      <c r="B267" s="4">
        <v>354</v>
      </c>
      <c r="C267" s="4" t="s">
        <v>57</v>
      </c>
      <c r="D267" s="5" t="s">
        <v>597</v>
      </c>
      <c r="E267" s="5" t="s">
        <v>180</v>
      </c>
      <c r="F267" s="14">
        <v>1</v>
      </c>
      <c r="G267" s="6">
        <f t="shared" si="35"/>
        <v>6900</v>
      </c>
      <c r="H267" s="7">
        <v>6900</v>
      </c>
      <c r="I267" s="25" t="s">
        <v>57</v>
      </c>
      <c r="J267" s="9" t="s">
        <v>57</v>
      </c>
      <c r="K267" s="10" t="s">
        <v>57</v>
      </c>
      <c r="L267" s="8" t="s">
        <v>57</v>
      </c>
      <c r="M267" s="9" t="s">
        <v>703</v>
      </c>
      <c r="N267" s="11" t="s">
        <v>24</v>
      </c>
      <c r="O267" s="26" t="str">
        <f t="shared" si="36"/>
        <v>NO APLICA</v>
      </c>
      <c r="P267" s="28" t="str">
        <f t="shared" si="37"/>
        <v>NO APLICA</v>
      </c>
      <c r="Q267" s="12" t="str">
        <f t="shared" si="38"/>
        <v>NO APLICA</v>
      </c>
      <c r="R267" s="30" t="str">
        <f t="shared" si="39"/>
        <v>NO APLICA</v>
      </c>
    </row>
    <row r="268" spans="1:18" ht="38.25" x14ac:dyDescent="0.25">
      <c r="A268" s="4">
        <v>355</v>
      </c>
      <c r="B268" s="4">
        <v>355</v>
      </c>
      <c r="C268" s="4" t="s">
        <v>598</v>
      </c>
      <c r="D268" s="13" t="s">
        <v>599</v>
      </c>
      <c r="E268" s="5" t="s">
        <v>180</v>
      </c>
      <c r="F268" s="14">
        <v>70</v>
      </c>
      <c r="G268" s="6">
        <f t="shared" si="35"/>
        <v>6100</v>
      </c>
      <c r="H268" s="7">
        <v>427000</v>
      </c>
      <c r="I268" s="25" t="s">
        <v>41</v>
      </c>
      <c r="J268" s="9" t="s">
        <v>41</v>
      </c>
      <c r="K268" s="10" t="s">
        <v>41</v>
      </c>
      <c r="L268" s="8" t="s">
        <v>41</v>
      </c>
      <c r="M268" s="9" t="str">
        <f t="shared" ref="M268:M283" si="40">+IF(I268&gt;G268,"ACEPTAR RECOMENDACIÓN",IF(I268&lt;G268,"NO ACEPTAR RECOMENDACIÓN MAYOR VALOR",IF(I268=G268,"IGUAL VALOR VERIFICACIÓN",)))</f>
        <v>ACEPTAR RECOMENDACIÓN</v>
      </c>
      <c r="N268" s="9" t="s">
        <v>42</v>
      </c>
      <c r="O268" s="26" t="str">
        <f t="shared" si="36"/>
        <v>NO APLICA</v>
      </c>
      <c r="P268" s="28" t="str">
        <f t="shared" si="37"/>
        <v>NO APLICA</v>
      </c>
      <c r="Q268" s="12" t="str">
        <f t="shared" si="38"/>
        <v>NO APLICA</v>
      </c>
      <c r="R268" s="30" t="str">
        <f t="shared" si="39"/>
        <v>NO APLICA</v>
      </c>
    </row>
    <row r="269" spans="1:18" ht="51" x14ac:dyDescent="0.25">
      <c r="A269" s="4">
        <v>356</v>
      </c>
      <c r="B269" s="4">
        <v>356</v>
      </c>
      <c r="C269" s="4" t="s">
        <v>600</v>
      </c>
      <c r="D269" s="13" t="s">
        <v>601</v>
      </c>
      <c r="E269" s="5" t="s">
        <v>180</v>
      </c>
      <c r="F269" s="14">
        <v>85</v>
      </c>
      <c r="G269" s="6">
        <f t="shared" si="35"/>
        <v>5500</v>
      </c>
      <c r="H269" s="7">
        <v>467500</v>
      </c>
      <c r="I269" s="25" t="s">
        <v>41</v>
      </c>
      <c r="J269" s="9" t="s">
        <v>41</v>
      </c>
      <c r="K269" s="10" t="s">
        <v>41</v>
      </c>
      <c r="L269" s="8" t="s">
        <v>41</v>
      </c>
      <c r="M269" s="9" t="str">
        <f t="shared" si="40"/>
        <v>ACEPTAR RECOMENDACIÓN</v>
      </c>
      <c r="N269" s="9" t="s">
        <v>42</v>
      </c>
      <c r="O269" s="26" t="str">
        <f t="shared" si="36"/>
        <v>NO APLICA</v>
      </c>
      <c r="P269" s="28" t="str">
        <f t="shared" si="37"/>
        <v>NO APLICA</v>
      </c>
      <c r="Q269" s="12" t="str">
        <f t="shared" si="38"/>
        <v>NO APLICA</v>
      </c>
      <c r="R269" s="30" t="str">
        <f t="shared" si="39"/>
        <v>NO APLICA</v>
      </c>
    </row>
    <row r="270" spans="1:18" x14ac:dyDescent="0.25">
      <c r="A270" s="4">
        <v>357</v>
      </c>
      <c r="B270" s="4">
        <v>357</v>
      </c>
      <c r="C270" s="4" t="s">
        <v>602</v>
      </c>
      <c r="D270" s="5" t="s">
        <v>603</v>
      </c>
      <c r="E270" s="5" t="s">
        <v>27</v>
      </c>
      <c r="F270" s="14">
        <v>465</v>
      </c>
      <c r="G270" s="6">
        <f t="shared" si="35"/>
        <v>218</v>
      </c>
      <c r="H270" s="7">
        <v>101370</v>
      </c>
      <c r="I270" s="25" t="s">
        <v>41</v>
      </c>
      <c r="J270" s="9" t="s">
        <v>41</v>
      </c>
      <c r="K270" s="10" t="s">
        <v>41</v>
      </c>
      <c r="L270" s="8" t="s">
        <v>41</v>
      </c>
      <c r="M270" s="9" t="str">
        <f t="shared" si="40"/>
        <v>ACEPTAR RECOMENDACIÓN</v>
      </c>
      <c r="N270" s="9" t="s">
        <v>42</v>
      </c>
      <c r="O270" s="26" t="str">
        <f t="shared" si="36"/>
        <v>NO APLICA</v>
      </c>
      <c r="P270" s="28" t="str">
        <f t="shared" si="37"/>
        <v>NO APLICA</v>
      </c>
      <c r="Q270" s="12" t="str">
        <f t="shared" si="38"/>
        <v>NO APLICA</v>
      </c>
      <c r="R270" s="30" t="str">
        <f t="shared" si="39"/>
        <v>NO APLICA</v>
      </c>
    </row>
    <row r="271" spans="1:18" ht="45" hidden="1" x14ac:dyDescent="0.25">
      <c r="A271" s="4">
        <v>359</v>
      </c>
      <c r="B271" s="4">
        <v>359</v>
      </c>
      <c r="C271" s="4" t="s">
        <v>604</v>
      </c>
      <c r="D271" s="13" t="s">
        <v>605</v>
      </c>
      <c r="E271" s="5" t="s">
        <v>289</v>
      </c>
      <c r="F271" s="14">
        <v>40</v>
      </c>
      <c r="G271" s="6">
        <f t="shared" si="35"/>
        <v>238000</v>
      </c>
      <c r="H271" s="7">
        <v>9520000</v>
      </c>
      <c r="I271" s="25">
        <v>120000</v>
      </c>
      <c r="J271" s="9" t="s">
        <v>184</v>
      </c>
      <c r="K271" s="10">
        <v>44664</v>
      </c>
      <c r="L271" s="8" t="s">
        <v>185</v>
      </c>
      <c r="M271" s="65" t="str">
        <f t="shared" si="40"/>
        <v>NO ACEPTAR RECOMENDACIÓN MAYOR VALOR</v>
      </c>
      <c r="N271" s="11" t="s">
        <v>696</v>
      </c>
      <c r="O271" s="26">
        <f t="shared" si="36"/>
        <v>-118000</v>
      </c>
      <c r="P271" s="28">
        <f t="shared" si="37"/>
        <v>-0.98333333333333328</v>
      </c>
      <c r="Q271" s="12">
        <f t="shared" si="38"/>
        <v>-4720000</v>
      </c>
      <c r="R271" s="30">
        <f t="shared" si="39"/>
        <v>-0.98333333333333328</v>
      </c>
    </row>
    <row r="272" spans="1:18" x14ac:dyDescent="0.25">
      <c r="A272" s="4">
        <v>360</v>
      </c>
      <c r="B272" s="4">
        <v>360</v>
      </c>
      <c r="C272" s="4" t="s">
        <v>606</v>
      </c>
      <c r="D272" s="5" t="s">
        <v>607</v>
      </c>
      <c r="E272" s="5" t="s">
        <v>27</v>
      </c>
      <c r="F272" s="14">
        <v>2</v>
      </c>
      <c r="G272" s="6">
        <f t="shared" si="35"/>
        <v>2269</v>
      </c>
      <c r="H272" s="7">
        <v>4538</v>
      </c>
      <c r="I272" s="25" t="s">
        <v>41</v>
      </c>
      <c r="J272" s="9" t="s">
        <v>41</v>
      </c>
      <c r="K272" s="10" t="s">
        <v>41</v>
      </c>
      <c r="L272" s="8" t="s">
        <v>41</v>
      </c>
      <c r="M272" s="9" t="str">
        <f t="shared" si="40"/>
        <v>ACEPTAR RECOMENDACIÓN</v>
      </c>
      <c r="N272" s="9" t="s">
        <v>42</v>
      </c>
      <c r="O272" s="26" t="str">
        <f t="shared" si="36"/>
        <v>NO APLICA</v>
      </c>
      <c r="P272" s="28" t="str">
        <f t="shared" si="37"/>
        <v>NO APLICA</v>
      </c>
      <c r="Q272" s="12" t="str">
        <f t="shared" si="38"/>
        <v>NO APLICA</v>
      </c>
      <c r="R272" s="30" t="str">
        <f t="shared" si="39"/>
        <v>NO APLICA</v>
      </c>
    </row>
    <row r="273" spans="1:18" x14ac:dyDescent="0.25">
      <c r="A273" s="4">
        <v>361</v>
      </c>
      <c r="B273" s="4">
        <v>361</v>
      </c>
      <c r="C273" s="4" t="s">
        <v>608</v>
      </c>
      <c r="D273" s="5" t="s">
        <v>609</v>
      </c>
      <c r="E273" s="5" t="s">
        <v>27</v>
      </c>
      <c r="F273" s="14">
        <v>2</v>
      </c>
      <c r="G273" s="6">
        <f t="shared" si="35"/>
        <v>2335</v>
      </c>
      <c r="H273" s="7">
        <v>4670</v>
      </c>
      <c r="I273" s="25" t="s">
        <v>41</v>
      </c>
      <c r="J273" s="9" t="s">
        <v>41</v>
      </c>
      <c r="K273" s="10" t="s">
        <v>41</v>
      </c>
      <c r="L273" s="8" t="s">
        <v>41</v>
      </c>
      <c r="M273" s="9" t="str">
        <f t="shared" si="40"/>
        <v>ACEPTAR RECOMENDACIÓN</v>
      </c>
      <c r="N273" s="9" t="s">
        <v>42</v>
      </c>
      <c r="O273" s="26" t="str">
        <f t="shared" si="36"/>
        <v>NO APLICA</v>
      </c>
      <c r="P273" s="28" t="str">
        <f t="shared" si="37"/>
        <v>NO APLICA</v>
      </c>
      <c r="Q273" s="12" t="str">
        <f t="shared" si="38"/>
        <v>NO APLICA</v>
      </c>
      <c r="R273" s="30" t="str">
        <f t="shared" si="39"/>
        <v>NO APLICA</v>
      </c>
    </row>
    <row r="274" spans="1:18" x14ac:dyDescent="0.25">
      <c r="A274" s="4">
        <v>362</v>
      </c>
      <c r="B274" s="4">
        <v>362</v>
      </c>
      <c r="C274" s="4" t="s">
        <v>610</v>
      </c>
      <c r="D274" s="5" t="s">
        <v>611</v>
      </c>
      <c r="E274" s="5" t="s">
        <v>27</v>
      </c>
      <c r="F274" s="14">
        <v>3</v>
      </c>
      <c r="G274" s="6">
        <f t="shared" si="35"/>
        <v>2468</v>
      </c>
      <c r="H274" s="7">
        <v>7404</v>
      </c>
      <c r="I274" s="25" t="s">
        <v>41</v>
      </c>
      <c r="J274" s="9" t="s">
        <v>41</v>
      </c>
      <c r="K274" s="10" t="s">
        <v>41</v>
      </c>
      <c r="L274" s="8" t="s">
        <v>41</v>
      </c>
      <c r="M274" s="9" t="str">
        <f t="shared" si="40"/>
        <v>ACEPTAR RECOMENDACIÓN</v>
      </c>
      <c r="N274" s="9" t="s">
        <v>42</v>
      </c>
      <c r="O274" s="26" t="str">
        <f t="shared" si="36"/>
        <v>NO APLICA</v>
      </c>
      <c r="P274" s="28" t="str">
        <f t="shared" si="37"/>
        <v>NO APLICA</v>
      </c>
      <c r="Q274" s="12" t="str">
        <f t="shared" si="38"/>
        <v>NO APLICA</v>
      </c>
      <c r="R274" s="30" t="str">
        <f t="shared" si="39"/>
        <v>NO APLICA</v>
      </c>
    </row>
    <row r="275" spans="1:18" ht="45" hidden="1" x14ac:dyDescent="0.25">
      <c r="A275" s="4">
        <v>363</v>
      </c>
      <c r="B275" s="4">
        <v>363</v>
      </c>
      <c r="C275" s="4" t="s">
        <v>612</v>
      </c>
      <c r="D275" s="5" t="s">
        <v>613</v>
      </c>
      <c r="E275" s="5" t="s">
        <v>27</v>
      </c>
      <c r="F275" s="14">
        <v>2</v>
      </c>
      <c r="G275" s="6">
        <f t="shared" si="35"/>
        <v>2759</v>
      </c>
      <c r="H275" s="7">
        <v>5518</v>
      </c>
      <c r="I275" s="25">
        <v>2480</v>
      </c>
      <c r="J275" s="9" t="s">
        <v>95</v>
      </c>
      <c r="K275" s="10">
        <v>44671</v>
      </c>
      <c r="L275" s="8" t="s">
        <v>280</v>
      </c>
      <c r="M275" s="65" t="str">
        <f t="shared" si="40"/>
        <v>NO ACEPTAR RECOMENDACIÓN MAYOR VALOR</v>
      </c>
      <c r="N275" s="11" t="s">
        <v>696</v>
      </c>
      <c r="O275" s="26">
        <f t="shared" si="36"/>
        <v>-279</v>
      </c>
      <c r="P275" s="28">
        <f t="shared" si="37"/>
        <v>-0.1125</v>
      </c>
      <c r="Q275" s="12">
        <f t="shared" si="38"/>
        <v>-558</v>
      </c>
      <c r="R275" s="30">
        <f t="shared" si="39"/>
        <v>-0.1125</v>
      </c>
    </row>
    <row r="276" spans="1:18" ht="45" hidden="1" x14ac:dyDescent="0.25">
      <c r="A276" s="4">
        <v>364</v>
      </c>
      <c r="B276" s="4">
        <v>364</v>
      </c>
      <c r="C276" s="4" t="s">
        <v>614</v>
      </c>
      <c r="D276" s="5" t="s">
        <v>615</v>
      </c>
      <c r="E276" s="5" t="s">
        <v>27</v>
      </c>
      <c r="F276" s="14">
        <v>6</v>
      </c>
      <c r="G276" s="6">
        <f t="shared" si="35"/>
        <v>2816</v>
      </c>
      <c r="H276" s="7">
        <v>16896</v>
      </c>
      <c r="I276" s="25">
        <v>286</v>
      </c>
      <c r="J276" s="9" t="s">
        <v>95</v>
      </c>
      <c r="K276" s="10">
        <v>44671</v>
      </c>
      <c r="L276" s="8" t="s">
        <v>280</v>
      </c>
      <c r="M276" s="65" t="str">
        <f t="shared" si="40"/>
        <v>NO ACEPTAR RECOMENDACIÓN MAYOR VALOR</v>
      </c>
      <c r="N276" s="11" t="s">
        <v>696</v>
      </c>
      <c r="O276" s="26">
        <f t="shared" si="36"/>
        <v>-2530</v>
      </c>
      <c r="P276" s="28">
        <f t="shared" si="37"/>
        <v>-8.8461538461538467</v>
      </c>
      <c r="Q276" s="12">
        <f t="shared" si="38"/>
        <v>-15180</v>
      </c>
      <c r="R276" s="30">
        <f t="shared" si="39"/>
        <v>-8.8461538461538467</v>
      </c>
    </row>
    <row r="277" spans="1:18" ht="45" hidden="1" x14ac:dyDescent="0.25">
      <c r="A277" s="4">
        <v>365</v>
      </c>
      <c r="B277" s="4">
        <v>365</v>
      </c>
      <c r="C277" s="4" t="s">
        <v>616</v>
      </c>
      <c r="D277" s="5" t="s">
        <v>617</v>
      </c>
      <c r="E277" s="5" t="s">
        <v>27</v>
      </c>
      <c r="F277" s="14">
        <v>33</v>
      </c>
      <c r="G277" s="6">
        <f t="shared" si="35"/>
        <v>2954</v>
      </c>
      <c r="H277" s="7">
        <v>97482</v>
      </c>
      <c r="I277" s="25">
        <v>2752</v>
      </c>
      <c r="J277" s="9" t="s">
        <v>95</v>
      </c>
      <c r="K277" s="10">
        <v>44835</v>
      </c>
      <c r="L277" s="8" t="s">
        <v>121</v>
      </c>
      <c r="M277" s="65" t="str">
        <f t="shared" si="40"/>
        <v>NO ACEPTAR RECOMENDACIÓN MAYOR VALOR</v>
      </c>
      <c r="N277" s="11" t="s">
        <v>696</v>
      </c>
      <c r="O277" s="26">
        <f t="shared" si="36"/>
        <v>-202</v>
      </c>
      <c r="P277" s="28">
        <f t="shared" si="37"/>
        <v>-7.340116279069768E-2</v>
      </c>
      <c r="Q277" s="12">
        <f t="shared" si="38"/>
        <v>-6666</v>
      </c>
      <c r="R277" s="30">
        <f t="shared" si="39"/>
        <v>-7.340116279069768E-2</v>
      </c>
    </row>
    <row r="278" spans="1:18" ht="45" hidden="1" x14ac:dyDescent="0.25">
      <c r="A278" s="4">
        <v>366</v>
      </c>
      <c r="B278" s="4">
        <v>366</v>
      </c>
      <c r="C278" s="4" t="s">
        <v>618</v>
      </c>
      <c r="D278" s="5" t="s">
        <v>619</v>
      </c>
      <c r="E278" s="5" t="s">
        <v>27</v>
      </c>
      <c r="F278" s="14">
        <v>42</v>
      </c>
      <c r="G278" s="6">
        <f t="shared" si="35"/>
        <v>3050</v>
      </c>
      <c r="H278" s="7">
        <v>128100</v>
      </c>
      <c r="I278" s="25">
        <v>2685</v>
      </c>
      <c r="J278" s="9" t="s">
        <v>95</v>
      </c>
      <c r="K278" s="10">
        <v>44671</v>
      </c>
      <c r="L278" s="8" t="s">
        <v>280</v>
      </c>
      <c r="M278" s="65" t="str">
        <f t="shared" si="40"/>
        <v>NO ACEPTAR RECOMENDACIÓN MAYOR VALOR</v>
      </c>
      <c r="N278" s="11" t="s">
        <v>696</v>
      </c>
      <c r="O278" s="26">
        <f t="shared" si="36"/>
        <v>-365</v>
      </c>
      <c r="P278" s="28">
        <f t="shared" si="37"/>
        <v>-0.13594040968342644</v>
      </c>
      <c r="Q278" s="12">
        <f t="shared" si="38"/>
        <v>-15330</v>
      </c>
      <c r="R278" s="30">
        <f t="shared" si="39"/>
        <v>-0.13594040968342644</v>
      </c>
    </row>
    <row r="279" spans="1:18" x14ac:dyDescent="0.25">
      <c r="A279" s="4">
        <v>367</v>
      </c>
      <c r="B279" s="4">
        <v>367</v>
      </c>
      <c r="C279" s="4" t="s">
        <v>620</v>
      </c>
      <c r="D279" s="5" t="s">
        <v>621</v>
      </c>
      <c r="E279" s="5" t="s">
        <v>27</v>
      </c>
      <c r="F279" s="14">
        <v>6</v>
      </c>
      <c r="G279" s="6">
        <f t="shared" si="35"/>
        <v>3016</v>
      </c>
      <c r="H279" s="7">
        <v>18096</v>
      </c>
      <c r="I279" s="25" t="s">
        <v>41</v>
      </c>
      <c r="J279" s="9" t="s">
        <v>41</v>
      </c>
      <c r="K279" s="10" t="s">
        <v>41</v>
      </c>
      <c r="L279" s="8" t="s">
        <v>41</v>
      </c>
      <c r="M279" s="9" t="str">
        <f t="shared" si="40"/>
        <v>ACEPTAR RECOMENDACIÓN</v>
      </c>
      <c r="N279" s="9" t="s">
        <v>42</v>
      </c>
      <c r="O279" s="26" t="str">
        <f t="shared" si="36"/>
        <v>NO APLICA</v>
      </c>
      <c r="P279" s="28" t="str">
        <f t="shared" si="37"/>
        <v>NO APLICA</v>
      </c>
      <c r="Q279" s="12" t="str">
        <f t="shared" si="38"/>
        <v>NO APLICA</v>
      </c>
      <c r="R279" s="30" t="str">
        <f t="shared" si="39"/>
        <v>NO APLICA</v>
      </c>
    </row>
    <row r="280" spans="1:18" ht="25.5" x14ac:dyDescent="0.25">
      <c r="A280" s="4">
        <v>368</v>
      </c>
      <c r="B280" s="4">
        <v>368</v>
      </c>
      <c r="C280" s="4" t="s">
        <v>622</v>
      </c>
      <c r="D280" s="5" t="s">
        <v>623</v>
      </c>
      <c r="E280" s="16" t="s">
        <v>811</v>
      </c>
      <c r="F280" s="14">
        <v>2</v>
      </c>
      <c r="G280" s="6">
        <f t="shared" si="35"/>
        <v>6188</v>
      </c>
      <c r="H280" s="7">
        <v>12376</v>
      </c>
      <c r="I280" s="25">
        <v>6560</v>
      </c>
      <c r="J280" s="9" t="s">
        <v>283</v>
      </c>
      <c r="K280" s="10">
        <v>44832</v>
      </c>
      <c r="L280" s="8" t="s">
        <v>284</v>
      </c>
      <c r="M280" s="9" t="str">
        <f t="shared" si="40"/>
        <v>ACEPTAR RECOMENDACIÓN</v>
      </c>
      <c r="N280" s="11" t="s">
        <v>42</v>
      </c>
      <c r="O280" s="26">
        <f t="shared" si="36"/>
        <v>372</v>
      </c>
      <c r="P280" s="28">
        <f t="shared" si="37"/>
        <v>5.6707317073170734E-2</v>
      </c>
      <c r="Q280" s="53">
        <f t="shared" si="38"/>
        <v>744</v>
      </c>
      <c r="R280" s="30">
        <f t="shared" si="39"/>
        <v>5.6707317073170734E-2</v>
      </c>
    </row>
    <row r="281" spans="1:18" ht="25.5" x14ac:dyDescent="0.25">
      <c r="A281" s="4">
        <v>369</v>
      </c>
      <c r="B281" s="4">
        <v>369</v>
      </c>
      <c r="C281" s="4" t="s">
        <v>624</v>
      </c>
      <c r="D281" s="5" t="s">
        <v>625</v>
      </c>
      <c r="E281" s="16" t="s">
        <v>811</v>
      </c>
      <c r="F281" s="14">
        <v>2</v>
      </c>
      <c r="G281" s="6">
        <f t="shared" si="35"/>
        <v>6188</v>
      </c>
      <c r="H281" s="7">
        <v>12376</v>
      </c>
      <c r="I281" s="25">
        <v>6560</v>
      </c>
      <c r="J281" s="9" t="s">
        <v>283</v>
      </c>
      <c r="K281" s="10">
        <v>44832</v>
      </c>
      <c r="L281" s="8" t="s">
        <v>284</v>
      </c>
      <c r="M281" s="9" t="str">
        <f t="shared" si="40"/>
        <v>ACEPTAR RECOMENDACIÓN</v>
      </c>
      <c r="N281" s="11" t="s">
        <v>42</v>
      </c>
      <c r="O281" s="26">
        <f t="shared" si="36"/>
        <v>372</v>
      </c>
      <c r="P281" s="28">
        <f t="shared" si="37"/>
        <v>5.6707317073170734E-2</v>
      </c>
      <c r="Q281" s="53">
        <f t="shared" si="38"/>
        <v>744</v>
      </c>
      <c r="R281" s="30">
        <f t="shared" si="39"/>
        <v>5.6707317073170734E-2</v>
      </c>
    </row>
    <row r="282" spans="1:18" ht="25.5" x14ac:dyDescent="0.25">
      <c r="A282" s="4">
        <v>370</v>
      </c>
      <c r="B282" s="4">
        <v>370</v>
      </c>
      <c r="C282" s="4" t="s">
        <v>626</v>
      </c>
      <c r="D282" s="5" t="s">
        <v>627</v>
      </c>
      <c r="E282" s="16" t="s">
        <v>811</v>
      </c>
      <c r="F282" s="14">
        <v>2</v>
      </c>
      <c r="G282" s="6">
        <f t="shared" si="35"/>
        <v>6188</v>
      </c>
      <c r="H282" s="7">
        <v>12376</v>
      </c>
      <c r="I282" s="25">
        <v>6560</v>
      </c>
      <c r="J282" s="9" t="s">
        <v>283</v>
      </c>
      <c r="K282" s="10">
        <v>44832</v>
      </c>
      <c r="L282" s="8" t="s">
        <v>284</v>
      </c>
      <c r="M282" s="9" t="str">
        <f t="shared" si="40"/>
        <v>ACEPTAR RECOMENDACIÓN</v>
      </c>
      <c r="N282" s="11" t="s">
        <v>42</v>
      </c>
      <c r="O282" s="26">
        <f t="shared" si="36"/>
        <v>372</v>
      </c>
      <c r="P282" s="28">
        <f t="shared" si="37"/>
        <v>5.6707317073170734E-2</v>
      </c>
      <c r="Q282" s="53">
        <f t="shared" si="38"/>
        <v>744</v>
      </c>
      <c r="R282" s="30">
        <f t="shared" si="39"/>
        <v>5.6707317073170734E-2</v>
      </c>
    </row>
    <row r="283" spans="1:18" ht="25.5" x14ac:dyDescent="0.25">
      <c r="A283" s="4">
        <v>371</v>
      </c>
      <c r="B283" s="4">
        <v>371</v>
      </c>
      <c r="C283" s="4" t="s">
        <v>628</v>
      </c>
      <c r="D283" s="5" t="s">
        <v>629</v>
      </c>
      <c r="E283" s="16" t="s">
        <v>811</v>
      </c>
      <c r="F283" s="14">
        <v>2</v>
      </c>
      <c r="G283" s="6">
        <f t="shared" si="35"/>
        <v>6188</v>
      </c>
      <c r="H283" s="7">
        <v>12376</v>
      </c>
      <c r="I283" s="25" t="s">
        <v>41</v>
      </c>
      <c r="J283" s="9" t="s">
        <v>41</v>
      </c>
      <c r="K283" s="10" t="s">
        <v>41</v>
      </c>
      <c r="L283" s="8" t="s">
        <v>41</v>
      </c>
      <c r="M283" s="9" t="str">
        <f t="shared" si="40"/>
        <v>ACEPTAR RECOMENDACIÓN</v>
      </c>
      <c r="N283" s="9" t="s">
        <v>42</v>
      </c>
      <c r="O283" s="26" t="str">
        <f t="shared" si="36"/>
        <v>NO APLICA</v>
      </c>
      <c r="P283" s="28" t="str">
        <f t="shared" si="37"/>
        <v>NO APLICA</v>
      </c>
      <c r="Q283" s="12" t="str">
        <f t="shared" si="38"/>
        <v>NO APLICA</v>
      </c>
      <c r="R283" s="30" t="str">
        <f t="shared" si="39"/>
        <v>NO APLICA</v>
      </c>
    </row>
    <row r="284" spans="1:18" ht="45" x14ac:dyDescent="0.25">
      <c r="A284" s="4">
        <v>372</v>
      </c>
      <c r="B284" s="4">
        <v>372</v>
      </c>
      <c r="C284" s="4" t="s">
        <v>630</v>
      </c>
      <c r="D284" s="13" t="s">
        <v>631</v>
      </c>
      <c r="E284" s="5" t="s">
        <v>359</v>
      </c>
      <c r="F284" s="14">
        <v>1</v>
      </c>
      <c r="G284" s="6">
        <f t="shared" si="35"/>
        <v>2299</v>
      </c>
      <c r="H284" s="7">
        <v>2299</v>
      </c>
      <c r="I284" s="25" t="s">
        <v>57</v>
      </c>
      <c r="J284" s="9" t="s">
        <v>57</v>
      </c>
      <c r="K284" s="10" t="s">
        <v>57</v>
      </c>
      <c r="L284" s="8" t="s">
        <v>57</v>
      </c>
      <c r="M284" s="9" t="s">
        <v>703</v>
      </c>
      <c r="N284" s="11" t="s">
        <v>697</v>
      </c>
      <c r="O284" s="26" t="str">
        <f t="shared" si="36"/>
        <v>NO APLICA</v>
      </c>
      <c r="P284" s="28" t="str">
        <f t="shared" si="37"/>
        <v>NO APLICA</v>
      </c>
      <c r="Q284" s="12" t="str">
        <f t="shared" si="38"/>
        <v>NO APLICA</v>
      </c>
      <c r="R284" s="30" t="str">
        <f t="shared" si="39"/>
        <v>NO APLICA</v>
      </c>
    </row>
    <row r="285" spans="1:18" ht="45" hidden="1" x14ac:dyDescent="0.25">
      <c r="A285" s="4">
        <v>374</v>
      </c>
      <c r="B285" s="4">
        <v>374</v>
      </c>
      <c r="C285" s="4" t="s">
        <v>632</v>
      </c>
      <c r="D285" s="13" t="s">
        <v>633</v>
      </c>
      <c r="E285" s="5" t="s">
        <v>27</v>
      </c>
      <c r="F285" s="14">
        <v>288</v>
      </c>
      <c r="G285" s="6">
        <f t="shared" si="35"/>
        <v>3347</v>
      </c>
      <c r="H285" s="7">
        <v>963936</v>
      </c>
      <c r="I285" s="25">
        <v>2300</v>
      </c>
      <c r="J285" s="9" t="s">
        <v>28</v>
      </c>
      <c r="K285" s="10">
        <v>44544</v>
      </c>
      <c r="L285" s="8" t="s">
        <v>181</v>
      </c>
      <c r="M285" s="65" t="str">
        <f>+IF(I285&gt;G285,"ACEPTAR RECOMENDACIÓN",IF(I285&lt;G285,"NO ACEPTAR RECOMENDACIÓN MAYOR VALOR",IF(I285=G285,"IGUAL VALOR VERIFICACIÓN",)))</f>
        <v>NO ACEPTAR RECOMENDACIÓN MAYOR VALOR</v>
      </c>
      <c r="N285" s="11" t="s">
        <v>696</v>
      </c>
      <c r="O285" s="26">
        <f t="shared" si="36"/>
        <v>-1047</v>
      </c>
      <c r="P285" s="28">
        <f t="shared" si="37"/>
        <v>-0.45521739130434785</v>
      </c>
      <c r="Q285" s="12">
        <f t="shared" si="38"/>
        <v>-301536</v>
      </c>
      <c r="R285" s="30">
        <f t="shared" si="39"/>
        <v>-0.45521739130434785</v>
      </c>
    </row>
    <row r="286" spans="1:18" ht="45" hidden="1" x14ac:dyDescent="0.25">
      <c r="A286" s="4">
        <v>375</v>
      </c>
      <c r="B286" s="4">
        <v>375</v>
      </c>
      <c r="C286" s="4" t="s">
        <v>634</v>
      </c>
      <c r="D286" s="13" t="s">
        <v>635</v>
      </c>
      <c r="E286" s="13" t="s">
        <v>38</v>
      </c>
      <c r="F286" s="14">
        <v>130</v>
      </c>
      <c r="G286" s="6">
        <f t="shared" si="35"/>
        <v>3043</v>
      </c>
      <c r="H286" s="7">
        <v>395590</v>
      </c>
      <c r="I286" s="25">
        <v>2300</v>
      </c>
      <c r="J286" s="9" t="s">
        <v>28</v>
      </c>
      <c r="K286" s="10">
        <v>44544</v>
      </c>
      <c r="L286" s="8" t="s">
        <v>181</v>
      </c>
      <c r="M286" s="65" t="str">
        <f>+IF(I286&gt;G286,"ACEPTAR RECOMENDACIÓN",IF(I286&lt;G286,"NO ACEPTAR RECOMENDACIÓN MAYOR VALOR",IF(I286=G286,"IGUAL VALOR VERIFICACIÓN",)))</f>
        <v>NO ACEPTAR RECOMENDACIÓN MAYOR VALOR</v>
      </c>
      <c r="N286" s="11" t="s">
        <v>696</v>
      </c>
      <c r="O286" s="26">
        <f t="shared" si="36"/>
        <v>-743</v>
      </c>
      <c r="P286" s="28">
        <f t="shared" si="37"/>
        <v>-0.32304347826086954</v>
      </c>
      <c r="Q286" s="12">
        <f t="shared" si="38"/>
        <v>-96590</v>
      </c>
      <c r="R286" s="30">
        <f t="shared" si="39"/>
        <v>-0.32304347826086954</v>
      </c>
    </row>
    <row r="287" spans="1:18" ht="45" x14ac:dyDescent="0.25">
      <c r="A287" s="4">
        <v>376</v>
      </c>
      <c r="B287" s="4">
        <v>376</v>
      </c>
      <c r="C287" s="4" t="s">
        <v>57</v>
      </c>
      <c r="D287" s="5" t="s">
        <v>636</v>
      </c>
      <c r="E287" s="5" t="s">
        <v>16</v>
      </c>
      <c r="F287" s="14">
        <v>19</v>
      </c>
      <c r="G287" s="6">
        <f t="shared" si="35"/>
        <v>4620</v>
      </c>
      <c r="H287" s="7">
        <v>87780</v>
      </c>
      <c r="I287" s="25" t="s">
        <v>57</v>
      </c>
      <c r="J287" s="9" t="s">
        <v>57</v>
      </c>
      <c r="K287" s="10" t="s">
        <v>57</v>
      </c>
      <c r="L287" s="8" t="s">
        <v>57</v>
      </c>
      <c r="M287" s="9" t="s">
        <v>703</v>
      </c>
      <c r="N287" s="11" t="s">
        <v>24</v>
      </c>
      <c r="O287" s="26" t="str">
        <f t="shared" si="36"/>
        <v>NO APLICA</v>
      </c>
      <c r="P287" s="28" t="str">
        <f t="shared" si="37"/>
        <v>NO APLICA</v>
      </c>
      <c r="Q287" s="12" t="str">
        <f t="shared" si="38"/>
        <v>NO APLICA</v>
      </c>
      <c r="R287" s="30" t="str">
        <f t="shared" si="39"/>
        <v>NO APLICA</v>
      </c>
    </row>
    <row r="288" spans="1:18" ht="45" x14ac:dyDescent="0.25">
      <c r="A288" s="4">
        <v>379</v>
      </c>
      <c r="B288" s="4">
        <v>379</v>
      </c>
      <c r="C288" s="4" t="s">
        <v>637</v>
      </c>
      <c r="D288" s="13" t="s">
        <v>638</v>
      </c>
      <c r="E288" s="5" t="s">
        <v>16</v>
      </c>
      <c r="F288" s="14">
        <v>1</v>
      </c>
      <c r="G288" s="6">
        <f t="shared" si="35"/>
        <v>6242</v>
      </c>
      <c r="H288" s="7">
        <v>6242</v>
      </c>
      <c r="I288" s="25" t="s">
        <v>57</v>
      </c>
      <c r="J288" s="9" t="s">
        <v>57</v>
      </c>
      <c r="K288" s="10" t="s">
        <v>57</v>
      </c>
      <c r="L288" s="8" t="s">
        <v>57</v>
      </c>
      <c r="M288" s="9" t="s">
        <v>703</v>
      </c>
      <c r="N288" s="9" t="s">
        <v>42</v>
      </c>
      <c r="O288" s="26" t="str">
        <f t="shared" si="36"/>
        <v>NO APLICA</v>
      </c>
      <c r="P288" s="28" t="str">
        <f t="shared" si="37"/>
        <v>NO APLICA</v>
      </c>
      <c r="Q288" s="12" t="str">
        <f t="shared" si="38"/>
        <v>NO APLICA</v>
      </c>
      <c r="R288" s="30" t="str">
        <f t="shared" si="39"/>
        <v>NO APLICA</v>
      </c>
    </row>
    <row r="289" spans="1:18" ht="45" hidden="1" x14ac:dyDescent="0.25">
      <c r="A289" s="4">
        <v>380</v>
      </c>
      <c r="B289" s="4">
        <v>380</v>
      </c>
      <c r="C289" s="4" t="s">
        <v>639</v>
      </c>
      <c r="D289" s="13" t="s">
        <v>640</v>
      </c>
      <c r="E289" s="5" t="s">
        <v>488</v>
      </c>
      <c r="F289" s="14">
        <v>124</v>
      </c>
      <c r="G289" s="6">
        <f t="shared" si="35"/>
        <v>7419.65</v>
      </c>
      <c r="H289" s="7">
        <v>920036.6</v>
      </c>
      <c r="I289" s="25">
        <v>7029</v>
      </c>
      <c r="J289" s="9" t="s">
        <v>146</v>
      </c>
      <c r="K289" s="10">
        <v>44835</v>
      </c>
      <c r="L289" s="8" t="s">
        <v>147</v>
      </c>
      <c r="M289" s="65" t="str">
        <f t="shared" ref="M289:M301" si="41">+IF(I289&gt;G289,"ACEPTAR RECOMENDACIÓN",IF(I289&lt;G289,"NO ACEPTAR RECOMENDACIÓN MAYOR VALOR",IF(I289=G289,"IGUAL VALOR VERIFICACIÓN",)))</f>
        <v>NO ACEPTAR RECOMENDACIÓN MAYOR VALOR</v>
      </c>
      <c r="N289" s="11" t="s">
        <v>696</v>
      </c>
      <c r="O289" s="26">
        <f t="shared" si="36"/>
        <v>-390.64999999999964</v>
      </c>
      <c r="P289" s="28">
        <f t="shared" si="37"/>
        <v>-5.5576895717740736E-2</v>
      </c>
      <c r="Q289" s="12">
        <f t="shared" si="38"/>
        <v>-48440.599999999955</v>
      </c>
      <c r="R289" s="30">
        <f t="shared" si="39"/>
        <v>-5.5576895717740736E-2</v>
      </c>
    </row>
    <row r="290" spans="1:18" x14ac:dyDescent="0.25">
      <c r="A290" s="4">
        <v>382</v>
      </c>
      <c r="B290" s="4">
        <v>382</v>
      </c>
      <c r="C290" s="4" t="s">
        <v>641</v>
      </c>
      <c r="D290" s="5" t="s">
        <v>642</v>
      </c>
      <c r="E290" s="5" t="s">
        <v>16</v>
      </c>
      <c r="F290" s="14">
        <v>137</v>
      </c>
      <c r="G290" s="6">
        <f t="shared" si="35"/>
        <v>15789</v>
      </c>
      <c r="H290" s="7">
        <v>2163093</v>
      </c>
      <c r="I290" s="25" t="s">
        <v>41</v>
      </c>
      <c r="J290" s="9" t="s">
        <v>41</v>
      </c>
      <c r="K290" s="10" t="s">
        <v>41</v>
      </c>
      <c r="L290" s="8" t="s">
        <v>41</v>
      </c>
      <c r="M290" s="9" t="str">
        <f t="shared" si="41"/>
        <v>ACEPTAR RECOMENDACIÓN</v>
      </c>
      <c r="N290" s="9" t="s">
        <v>42</v>
      </c>
      <c r="O290" s="26" t="str">
        <f t="shared" si="36"/>
        <v>NO APLICA</v>
      </c>
      <c r="P290" s="28" t="str">
        <f t="shared" si="37"/>
        <v>NO APLICA</v>
      </c>
      <c r="Q290" s="12" t="str">
        <f t="shared" si="38"/>
        <v>NO APLICA</v>
      </c>
      <c r="R290" s="30" t="str">
        <f t="shared" si="39"/>
        <v>NO APLICA</v>
      </c>
    </row>
    <row r="291" spans="1:18" ht="30" x14ac:dyDescent="0.25">
      <c r="A291" s="4">
        <v>383</v>
      </c>
      <c r="B291" s="4">
        <v>383</v>
      </c>
      <c r="C291" s="4" t="s">
        <v>643</v>
      </c>
      <c r="D291" s="13" t="s">
        <v>644</v>
      </c>
      <c r="E291" s="5" t="s">
        <v>16</v>
      </c>
      <c r="F291" s="14">
        <v>750</v>
      </c>
      <c r="G291" s="6">
        <f t="shared" si="35"/>
        <v>1045</v>
      </c>
      <c r="H291" s="7">
        <v>783750</v>
      </c>
      <c r="I291" s="25">
        <v>1136</v>
      </c>
      <c r="J291" s="9" t="s">
        <v>146</v>
      </c>
      <c r="K291" s="10">
        <v>44835</v>
      </c>
      <c r="L291" s="8" t="s">
        <v>147</v>
      </c>
      <c r="M291" s="9" t="str">
        <f t="shared" si="41"/>
        <v>ACEPTAR RECOMENDACIÓN</v>
      </c>
      <c r="N291" s="11" t="s">
        <v>42</v>
      </c>
      <c r="O291" s="26">
        <f t="shared" si="36"/>
        <v>91</v>
      </c>
      <c r="P291" s="28">
        <f t="shared" si="37"/>
        <v>8.0105633802816906E-2</v>
      </c>
      <c r="Q291" s="53">
        <f t="shared" si="38"/>
        <v>68250</v>
      </c>
      <c r="R291" s="30">
        <f t="shared" si="39"/>
        <v>8.0105633802816906E-2</v>
      </c>
    </row>
    <row r="292" spans="1:18" ht="25.5" x14ac:dyDescent="0.25">
      <c r="A292" s="4">
        <v>384</v>
      </c>
      <c r="B292" s="4">
        <v>384</v>
      </c>
      <c r="C292" s="4" t="s">
        <v>645</v>
      </c>
      <c r="D292" s="13" t="s">
        <v>646</v>
      </c>
      <c r="E292" s="5" t="s">
        <v>16</v>
      </c>
      <c r="F292" s="14">
        <v>291</v>
      </c>
      <c r="G292" s="6">
        <f t="shared" si="35"/>
        <v>835</v>
      </c>
      <c r="H292" s="7">
        <v>242985</v>
      </c>
      <c r="I292" s="25">
        <v>1113</v>
      </c>
      <c r="J292" s="9" t="s">
        <v>95</v>
      </c>
      <c r="K292" s="10">
        <v>44546</v>
      </c>
      <c r="L292" s="8" t="s">
        <v>96</v>
      </c>
      <c r="M292" s="9" t="str">
        <f t="shared" si="41"/>
        <v>ACEPTAR RECOMENDACIÓN</v>
      </c>
      <c r="N292" s="11" t="s">
        <v>42</v>
      </c>
      <c r="O292" s="26">
        <f t="shared" si="36"/>
        <v>278</v>
      </c>
      <c r="P292" s="28">
        <f t="shared" si="37"/>
        <v>0.24977538185085355</v>
      </c>
      <c r="Q292" s="53">
        <f t="shared" si="38"/>
        <v>80898</v>
      </c>
      <c r="R292" s="30">
        <f t="shared" si="39"/>
        <v>0.24977538185085355</v>
      </c>
    </row>
    <row r="293" spans="1:18" ht="45" hidden="1" x14ac:dyDescent="0.25">
      <c r="A293" s="4">
        <v>385</v>
      </c>
      <c r="B293" s="4">
        <v>385</v>
      </c>
      <c r="C293" s="4" t="s">
        <v>647</v>
      </c>
      <c r="D293" s="13" t="s">
        <v>648</v>
      </c>
      <c r="E293" s="5" t="s">
        <v>16</v>
      </c>
      <c r="F293" s="14">
        <v>750</v>
      </c>
      <c r="G293" s="6">
        <f t="shared" si="35"/>
        <v>1310</v>
      </c>
      <c r="H293" s="7">
        <v>982500</v>
      </c>
      <c r="I293" s="25">
        <v>1240</v>
      </c>
      <c r="J293" s="9" t="s">
        <v>114</v>
      </c>
      <c r="K293" s="10">
        <v>44834</v>
      </c>
      <c r="L293" s="8" t="s">
        <v>115</v>
      </c>
      <c r="M293" s="65" t="str">
        <f t="shared" si="41"/>
        <v>NO ACEPTAR RECOMENDACIÓN MAYOR VALOR</v>
      </c>
      <c r="N293" s="11" t="s">
        <v>696</v>
      </c>
      <c r="O293" s="26">
        <f t="shared" si="36"/>
        <v>-70</v>
      </c>
      <c r="P293" s="28">
        <f t="shared" si="37"/>
        <v>-5.6451612903225805E-2</v>
      </c>
      <c r="Q293" s="12">
        <f t="shared" si="38"/>
        <v>-52500</v>
      </c>
      <c r="R293" s="30">
        <f t="shared" si="39"/>
        <v>-5.6451612903225805E-2</v>
      </c>
    </row>
    <row r="294" spans="1:18" ht="25.5" x14ac:dyDescent="0.25">
      <c r="A294" s="4">
        <v>386</v>
      </c>
      <c r="B294" s="4">
        <v>386</v>
      </c>
      <c r="C294" s="4" t="s">
        <v>649</v>
      </c>
      <c r="D294" s="13" t="s">
        <v>650</v>
      </c>
      <c r="E294" s="5" t="s">
        <v>16</v>
      </c>
      <c r="F294" s="14">
        <v>600</v>
      </c>
      <c r="G294" s="6">
        <f t="shared" si="35"/>
        <v>1615</v>
      </c>
      <c r="H294" s="7">
        <v>969000</v>
      </c>
      <c r="I294" s="25" t="s">
        <v>41</v>
      </c>
      <c r="J294" s="9" t="s">
        <v>41</v>
      </c>
      <c r="K294" s="10" t="s">
        <v>41</v>
      </c>
      <c r="L294" s="8" t="s">
        <v>41</v>
      </c>
      <c r="M294" s="9" t="str">
        <f t="shared" si="41"/>
        <v>ACEPTAR RECOMENDACIÓN</v>
      </c>
      <c r="N294" s="9" t="s">
        <v>42</v>
      </c>
      <c r="O294" s="26" t="str">
        <f t="shared" si="36"/>
        <v>NO APLICA</v>
      </c>
      <c r="P294" s="28" t="str">
        <f t="shared" si="37"/>
        <v>NO APLICA</v>
      </c>
      <c r="Q294" s="12" t="str">
        <f t="shared" si="38"/>
        <v>NO APLICA</v>
      </c>
      <c r="R294" s="30" t="str">
        <f t="shared" si="39"/>
        <v>NO APLICA</v>
      </c>
    </row>
    <row r="295" spans="1:18" x14ac:dyDescent="0.25">
      <c r="A295" s="4">
        <v>387</v>
      </c>
      <c r="B295" s="4">
        <v>387</v>
      </c>
      <c r="C295" s="4" t="s">
        <v>651</v>
      </c>
      <c r="D295" s="5" t="s">
        <v>652</v>
      </c>
      <c r="E295" s="5" t="s">
        <v>27</v>
      </c>
      <c r="F295" s="14">
        <v>70</v>
      </c>
      <c r="G295" s="6">
        <f t="shared" si="35"/>
        <v>2849</v>
      </c>
      <c r="H295" s="7">
        <v>199430</v>
      </c>
      <c r="I295" s="25" t="s">
        <v>41</v>
      </c>
      <c r="J295" s="9" t="s">
        <v>41</v>
      </c>
      <c r="K295" s="10" t="s">
        <v>41</v>
      </c>
      <c r="L295" s="8" t="s">
        <v>41</v>
      </c>
      <c r="M295" s="9" t="str">
        <f t="shared" si="41"/>
        <v>ACEPTAR RECOMENDACIÓN</v>
      </c>
      <c r="N295" s="9" t="s">
        <v>42</v>
      </c>
      <c r="O295" s="26" t="str">
        <f t="shared" si="36"/>
        <v>NO APLICA</v>
      </c>
      <c r="P295" s="28" t="str">
        <f t="shared" si="37"/>
        <v>NO APLICA</v>
      </c>
      <c r="Q295" s="12" t="str">
        <f t="shared" si="38"/>
        <v>NO APLICA</v>
      </c>
      <c r="R295" s="30" t="str">
        <f t="shared" si="39"/>
        <v>NO APLICA</v>
      </c>
    </row>
    <row r="296" spans="1:18" x14ac:dyDescent="0.25">
      <c r="A296" s="4">
        <v>388</v>
      </c>
      <c r="B296" s="4">
        <v>388</v>
      </c>
      <c r="C296" s="4" t="s">
        <v>653</v>
      </c>
      <c r="D296" s="5" t="s">
        <v>654</v>
      </c>
      <c r="E296" s="5" t="s">
        <v>27</v>
      </c>
      <c r="F296" s="14">
        <v>70</v>
      </c>
      <c r="G296" s="6">
        <f t="shared" si="35"/>
        <v>3488</v>
      </c>
      <c r="H296" s="7">
        <v>244160</v>
      </c>
      <c r="I296" s="25" t="s">
        <v>41</v>
      </c>
      <c r="J296" s="9" t="s">
        <v>41</v>
      </c>
      <c r="K296" s="10" t="s">
        <v>41</v>
      </c>
      <c r="L296" s="8" t="s">
        <v>41</v>
      </c>
      <c r="M296" s="9" t="str">
        <f t="shared" si="41"/>
        <v>ACEPTAR RECOMENDACIÓN</v>
      </c>
      <c r="N296" s="9" t="s">
        <v>42</v>
      </c>
      <c r="O296" s="26" t="str">
        <f t="shared" si="36"/>
        <v>NO APLICA</v>
      </c>
      <c r="P296" s="28" t="str">
        <f t="shared" si="37"/>
        <v>NO APLICA</v>
      </c>
      <c r="Q296" s="12" t="str">
        <f t="shared" si="38"/>
        <v>NO APLICA</v>
      </c>
      <c r="R296" s="30" t="str">
        <f t="shared" si="39"/>
        <v>NO APLICA</v>
      </c>
    </row>
    <row r="297" spans="1:18" ht="45" hidden="1" x14ac:dyDescent="0.25">
      <c r="A297" s="4">
        <v>389</v>
      </c>
      <c r="B297" s="4">
        <v>389</v>
      </c>
      <c r="C297" s="4" t="s">
        <v>655</v>
      </c>
      <c r="D297" s="5" t="s">
        <v>656</v>
      </c>
      <c r="E297" s="5" t="s">
        <v>16</v>
      </c>
      <c r="F297" s="14">
        <v>194</v>
      </c>
      <c r="G297" s="6">
        <f t="shared" si="35"/>
        <v>5125</v>
      </c>
      <c r="H297" s="7">
        <v>994250</v>
      </c>
      <c r="I297" s="25">
        <v>5115</v>
      </c>
      <c r="J297" s="9" t="s">
        <v>146</v>
      </c>
      <c r="K297" s="10">
        <v>44841</v>
      </c>
      <c r="L297" s="8" t="s">
        <v>147</v>
      </c>
      <c r="M297" s="65" t="str">
        <f t="shared" si="41"/>
        <v>NO ACEPTAR RECOMENDACIÓN MAYOR VALOR</v>
      </c>
      <c r="N297" s="11" t="s">
        <v>696</v>
      </c>
      <c r="O297" s="26">
        <f t="shared" si="36"/>
        <v>-10</v>
      </c>
      <c r="P297" s="28">
        <f t="shared" si="37"/>
        <v>-1.9550342130987292E-3</v>
      </c>
      <c r="Q297" s="12">
        <f t="shared" si="38"/>
        <v>-1940</v>
      </c>
      <c r="R297" s="30">
        <f t="shared" si="39"/>
        <v>-1.9550342130987292E-3</v>
      </c>
    </row>
    <row r="298" spans="1:18" x14ac:dyDescent="0.25">
      <c r="A298" s="4">
        <v>390</v>
      </c>
      <c r="B298" s="4">
        <v>390</v>
      </c>
      <c r="C298" s="4" t="s">
        <v>657</v>
      </c>
      <c r="D298" s="5" t="s">
        <v>658</v>
      </c>
      <c r="E298" s="5" t="s">
        <v>16</v>
      </c>
      <c r="F298" s="14">
        <v>353</v>
      </c>
      <c r="G298" s="6">
        <f t="shared" si="35"/>
        <v>1095</v>
      </c>
      <c r="H298" s="7">
        <v>386535</v>
      </c>
      <c r="I298" s="25">
        <v>1113</v>
      </c>
      <c r="J298" s="9" t="s">
        <v>95</v>
      </c>
      <c r="K298" s="10">
        <v>44546</v>
      </c>
      <c r="L298" s="8" t="s">
        <v>96</v>
      </c>
      <c r="M298" s="9" t="str">
        <f t="shared" si="41"/>
        <v>ACEPTAR RECOMENDACIÓN</v>
      </c>
      <c r="N298" s="11" t="s">
        <v>42</v>
      </c>
      <c r="O298" s="26">
        <f t="shared" si="36"/>
        <v>18</v>
      </c>
      <c r="P298" s="28">
        <f t="shared" si="37"/>
        <v>1.6172506738544475E-2</v>
      </c>
      <c r="Q298" s="53">
        <f t="shared" si="38"/>
        <v>6354</v>
      </c>
      <c r="R298" s="30">
        <f t="shared" si="39"/>
        <v>1.6172506738544475E-2</v>
      </c>
    </row>
    <row r="299" spans="1:18" x14ac:dyDescent="0.25">
      <c r="A299" s="4">
        <v>391</v>
      </c>
      <c r="B299" s="4">
        <v>391</v>
      </c>
      <c r="C299" s="4" t="s">
        <v>659</v>
      </c>
      <c r="D299" s="5" t="s">
        <v>660</v>
      </c>
      <c r="E299" s="5" t="s">
        <v>59</v>
      </c>
      <c r="F299" s="14">
        <v>750</v>
      </c>
      <c r="G299" s="6">
        <f t="shared" si="35"/>
        <v>1800</v>
      </c>
      <c r="H299" s="7">
        <v>1350000</v>
      </c>
      <c r="I299" s="25" t="s">
        <v>41</v>
      </c>
      <c r="J299" s="9" t="s">
        <v>41</v>
      </c>
      <c r="K299" s="10" t="s">
        <v>41</v>
      </c>
      <c r="L299" s="8" t="s">
        <v>41</v>
      </c>
      <c r="M299" s="9" t="str">
        <f t="shared" si="41"/>
        <v>ACEPTAR RECOMENDACIÓN</v>
      </c>
      <c r="N299" s="9" t="s">
        <v>42</v>
      </c>
      <c r="O299" s="26" t="str">
        <f t="shared" si="36"/>
        <v>NO APLICA</v>
      </c>
      <c r="P299" s="28" t="str">
        <f t="shared" si="37"/>
        <v>NO APLICA</v>
      </c>
      <c r="Q299" s="12" t="str">
        <f t="shared" si="38"/>
        <v>NO APLICA</v>
      </c>
      <c r="R299" s="30" t="str">
        <f t="shared" si="39"/>
        <v>NO APLICA</v>
      </c>
    </row>
    <row r="300" spans="1:18" x14ac:dyDescent="0.25">
      <c r="A300" s="4">
        <v>392</v>
      </c>
      <c r="B300" s="4">
        <v>392</v>
      </c>
      <c r="C300" s="4" t="s">
        <v>661</v>
      </c>
      <c r="D300" s="5" t="s">
        <v>662</v>
      </c>
      <c r="E300" s="5" t="s">
        <v>59</v>
      </c>
      <c r="F300" s="14">
        <v>750</v>
      </c>
      <c r="G300" s="6">
        <f t="shared" si="35"/>
        <v>2250</v>
      </c>
      <c r="H300" s="7">
        <v>1687500</v>
      </c>
      <c r="I300" s="25" t="s">
        <v>41</v>
      </c>
      <c r="J300" s="9" t="s">
        <v>41</v>
      </c>
      <c r="K300" s="10" t="s">
        <v>41</v>
      </c>
      <c r="L300" s="8" t="s">
        <v>41</v>
      </c>
      <c r="M300" s="9" t="str">
        <f t="shared" si="41"/>
        <v>ACEPTAR RECOMENDACIÓN</v>
      </c>
      <c r="N300" s="9" t="s">
        <v>42</v>
      </c>
      <c r="O300" s="26" t="str">
        <f t="shared" si="36"/>
        <v>NO APLICA</v>
      </c>
      <c r="P300" s="28" t="str">
        <f t="shared" si="37"/>
        <v>NO APLICA</v>
      </c>
      <c r="Q300" s="12" t="str">
        <f t="shared" si="38"/>
        <v>NO APLICA</v>
      </c>
      <c r="R300" s="30" t="str">
        <f t="shared" si="39"/>
        <v>NO APLICA</v>
      </c>
    </row>
    <row r="301" spans="1:18" ht="25.5" x14ac:dyDescent="0.25">
      <c r="A301" s="4">
        <v>393</v>
      </c>
      <c r="B301" s="4">
        <v>393</v>
      </c>
      <c r="C301" s="4" t="s">
        <v>663</v>
      </c>
      <c r="D301" s="5" t="s">
        <v>664</v>
      </c>
      <c r="E301" s="5" t="s">
        <v>193</v>
      </c>
      <c r="F301" s="14">
        <v>94</v>
      </c>
      <c r="G301" s="6">
        <f t="shared" si="35"/>
        <v>2698</v>
      </c>
      <c r="H301" s="7">
        <v>253612</v>
      </c>
      <c r="I301" s="25" t="s">
        <v>41</v>
      </c>
      <c r="J301" s="9" t="s">
        <v>41</v>
      </c>
      <c r="K301" s="10" t="s">
        <v>41</v>
      </c>
      <c r="L301" s="8" t="s">
        <v>41</v>
      </c>
      <c r="M301" s="9" t="str">
        <f t="shared" si="41"/>
        <v>ACEPTAR RECOMENDACIÓN</v>
      </c>
      <c r="N301" s="9" t="s">
        <v>42</v>
      </c>
      <c r="O301" s="26" t="str">
        <f t="shared" si="36"/>
        <v>NO APLICA</v>
      </c>
      <c r="P301" s="28" t="str">
        <f t="shared" si="37"/>
        <v>NO APLICA</v>
      </c>
      <c r="Q301" s="12" t="str">
        <f t="shared" si="38"/>
        <v>NO APLICA</v>
      </c>
      <c r="R301" s="30" t="str">
        <f t="shared" si="39"/>
        <v>NO APLICA</v>
      </c>
    </row>
    <row r="302" spans="1:18" ht="51" x14ac:dyDescent="0.25">
      <c r="A302" s="4">
        <v>394</v>
      </c>
      <c r="B302" s="4">
        <v>394</v>
      </c>
      <c r="C302" s="4" t="s">
        <v>665</v>
      </c>
      <c r="D302" s="13" t="s">
        <v>666</v>
      </c>
      <c r="E302" s="16" t="s">
        <v>756</v>
      </c>
      <c r="F302" s="14">
        <v>1</v>
      </c>
      <c r="G302" s="6">
        <f t="shared" si="35"/>
        <v>6237</v>
      </c>
      <c r="H302" s="7">
        <v>6237</v>
      </c>
      <c r="I302" s="25" t="s">
        <v>57</v>
      </c>
      <c r="J302" s="9" t="s">
        <v>57</v>
      </c>
      <c r="K302" s="10" t="s">
        <v>57</v>
      </c>
      <c r="L302" s="8" t="s">
        <v>57</v>
      </c>
      <c r="M302" s="9" t="s">
        <v>703</v>
      </c>
      <c r="N302" s="9" t="s">
        <v>42</v>
      </c>
      <c r="O302" s="26" t="str">
        <f t="shared" si="36"/>
        <v>NO APLICA</v>
      </c>
      <c r="P302" s="28" t="str">
        <f t="shared" si="37"/>
        <v>NO APLICA</v>
      </c>
      <c r="Q302" s="12" t="str">
        <f t="shared" si="38"/>
        <v>NO APLICA</v>
      </c>
      <c r="R302" s="30" t="str">
        <f t="shared" si="39"/>
        <v>NO APLICA</v>
      </c>
    </row>
    <row r="303" spans="1:18" ht="25.5" x14ac:dyDescent="0.25">
      <c r="A303" s="4">
        <v>395</v>
      </c>
      <c r="B303" s="4">
        <v>395</v>
      </c>
      <c r="C303" s="4" t="s">
        <v>667</v>
      </c>
      <c r="D303" s="13" t="s">
        <v>668</v>
      </c>
      <c r="E303" s="5" t="s">
        <v>27</v>
      </c>
      <c r="F303" s="14">
        <v>17</v>
      </c>
      <c r="G303" s="6">
        <f t="shared" si="35"/>
        <v>4385</v>
      </c>
      <c r="H303" s="7">
        <v>74545</v>
      </c>
      <c r="I303" s="25" t="s">
        <v>41</v>
      </c>
      <c r="J303" s="9" t="s">
        <v>41</v>
      </c>
      <c r="K303" s="10" t="s">
        <v>41</v>
      </c>
      <c r="L303" s="8" t="s">
        <v>41</v>
      </c>
      <c r="M303" s="9" t="str">
        <f>+IF(I303&gt;G303,"ACEPTAR RECOMENDACIÓN",IF(I303&lt;G303,"NO ACEPTAR RECOMENDACIÓN MAYOR VALOR",IF(I303=G303,"IGUAL VALOR VERIFICACIÓN",)))</f>
        <v>ACEPTAR RECOMENDACIÓN</v>
      </c>
      <c r="N303" s="9" t="s">
        <v>42</v>
      </c>
      <c r="O303" s="26" t="str">
        <f t="shared" si="36"/>
        <v>NO APLICA</v>
      </c>
      <c r="P303" s="28" t="str">
        <f t="shared" si="37"/>
        <v>NO APLICA</v>
      </c>
      <c r="Q303" s="12" t="str">
        <f t="shared" si="38"/>
        <v>NO APLICA</v>
      </c>
      <c r="R303" s="30" t="str">
        <f t="shared" si="39"/>
        <v>NO APLICA</v>
      </c>
    </row>
    <row r="304" spans="1:18" ht="45" hidden="1" x14ac:dyDescent="0.25">
      <c r="A304" s="4">
        <v>396</v>
      </c>
      <c r="B304" s="4">
        <v>396</v>
      </c>
      <c r="C304" s="4" t="s">
        <v>669</v>
      </c>
      <c r="D304" s="13" t="s">
        <v>670</v>
      </c>
      <c r="E304" s="5" t="s">
        <v>27</v>
      </c>
      <c r="F304" s="14">
        <v>208</v>
      </c>
      <c r="G304" s="6">
        <f t="shared" si="35"/>
        <v>2438</v>
      </c>
      <c r="H304" s="7">
        <v>507104</v>
      </c>
      <c r="I304" s="25">
        <v>2045</v>
      </c>
      <c r="J304" s="9" t="s">
        <v>53</v>
      </c>
      <c r="K304" s="10">
        <v>44835</v>
      </c>
      <c r="L304" s="8" t="s">
        <v>71</v>
      </c>
      <c r="M304" s="65" t="str">
        <f>+IF(I304&gt;G304,"ACEPTAR RECOMENDACIÓN",IF(I304&lt;G304,"NO ACEPTAR RECOMENDACIÓN MAYOR VALOR",IF(I304=G304,"IGUAL VALOR VERIFICACIÓN",)))</f>
        <v>NO ACEPTAR RECOMENDACIÓN MAYOR VALOR</v>
      </c>
      <c r="N304" s="11" t="s">
        <v>696</v>
      </c>
      <c r="O304" s="26">
        <f t="shared" si="36"/>
        <v>-393</v>
      </c>
      <c r="P304" s="28">
        <f t="shared" si="37"/>
        <v>-0.19217603911980441</v>
      </c>
      <c r="Q304" s="12">
        <f t="shared" si="38"/>
        <v>-81744</v>
      </c>
      <c r="R304" s="30">
        <f t="shared" si="39"/>
        <v>-0.19217603911980441</v>
      </c>
    </row>
    <row r="305" spans="1:18" ht="45" hidden="1" x14ac:dyDescent="0.25">
      <c r="A305" s="4">
        <v>397</v>
      </c>
      <c r="B305" s="4">
        <v>397</v>
      </c>
      <c r="C305" s="4" t="s">
        <v>671</v>
      </c>
      <c r="D305" s="13" t="s">
        <v>672</v>
      </c>
      <c r="E305" s="5" t="s">
        <v>27</v>
      </c>
      <c r="F305" s="14">
        <v>209</v>
      </c>
      <c r="G305" s="6">
        <f t="shared" si="35"/>
        <v>2250</v>
      </c>
      <c r="H305" s="7">
        <v>470250</v>
      </c>
      <c r="I305" s="25">
        <v>2159</v>
      </c>
      <c r="J305" s="9" t="s">
        <v>53</v>
      </c>
      <c r="K305" s="10">
        <v>44835</v>
      </c>
      <c r="L305" s="8" t="s">
        <v>71</v>
      </c>
      <c r="M305" s="65" t="str">
        <f>+IF(I305&gt;G305,"ACEPTAR RECOMENDACIÓN",IF(I305&lt;G305,"NO ACEPTAR RECOMENDACIÓN MAYOR VALOR",IF(I305=G305,"IGUAL VALOR VERIFICACIÓN",)))</f>
        <v>NO ACEPTAR RECOMENDACIÓN MAYOR VALOR</v>
      </c>
      <c r="N305" s="11" t="s">
        <v>696</v>
      </c>
      <c r="O305" s="26">
        <f t="shared" si="36"/>
        <v>-91</v>
      </c>
      <c r="P305" s="28">
        <f t="shared" si="37"/>
        <v>-4.2149143121815655E-2</v>
      </c>
      <c r="Q305" s="12">
        <f t="shared" si="38"/>
        <v>-19019</v>
      </c>
      <c r="R305" s="30">
        <f t="shared" si="39"/>
        <v>-4.2149143121815655E-2</v>
      </c>
    </row>
    <row r="306" spans="1:18" x14ac:dyDescent="0.25">
      <c r="A306" s="97" t="s">
        <v>673</v>
      </c>
      <c r="B306" s="98"/>
      <c r="C306" s="98"/>
      <c r="D306" s="98"/>
      <c r="E306" s="99"/>
      <c r="F306" s="18">
        <v>199900</v>
      </c>
      <c r="G306" s="18"/>
      <c r="H306" s="18">
        <v>407335106</v>
      </c>
      <c r="I306" s="19"/>
      <c r="J306" s="19"/>
      <c r="K306" s="20"/>
      <c r="L306" s="19"/>
      <c r="M306" s="32"/>
      <c r="N306" s="12"/>
      <c r="O306" s="12"/>
      <c r="Q306"/>
    </row>
    <row r="307" spans="1:18" x14ac:dyDescent="0.25">
      <c r="I307" s="23"/>
      <c r="J307" s="23"/>
      <c r="K307" s="23"/>
      <c r="L307" s="23"/>
      <c r="M307" s="33"/>
      <c r="N307" s="24"/>
      <c r="O307" s="12"/>
    </row>
    <row r="308" spans="1:18" x14ac:dyDescent="0.25">
      <c r="N308" s="27"/>
    </row>
  </sheetData>
  <autoFilter ref="A3:R306" xr:uid="{00000000-0009-0000-0000-000001000000}">
    <filterColumn colId="12">
      <filters blank="1">
        <filter val="ACEPTAR RECOMENDACIÓN"/>
        <filter val="IGUAL VALOR VERIFICACIÓN"/>
        <filter val="NO ACEPTAR RECOMENDACIÓN NO ROTA / 7 MESES"/>
      </filters>
    </filterColumn>
  </autoFilter>
  <mergeCells count="3">
    <mergeCell ref="A306:E306"/>
    <mergeCell ref="E2:H2"/>
    <mergeCell ref="I2:L2"/>
  </mergeCells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2:R139"/>
  <sheetViews>
    <sheetView topLeftCell="E1" workbookViewId="0">
      <pane ySplit="3" topLeftCell="A4" activePane="bottomLeft" state="frozen"/>
      <selection pane="bottomLeft" activeCell="J144" sqref="J144"/>
    </sheetView>
  </sheetViews>
  <sheetFormatPr baseColWidth="10" defaultRowHeight="15" x14ac:dyDescent="0.25"/>
  <cols>
    <col min="1" max="1" width="8.7109375" style="21" customWidth="1"/>
    <col min="2" max="2" width="8" style="21" customWidth="1"/>
    <col min="3" max="3" width="14.5703125" style="21" customWidth="1"/>
    <col min="4" max="4" width="37.85546875" style="22" customWidth="1"/>
    <col min="5" max="5" width="18.7109375" style="22" customWidth="1"/>
    <col min="6" max="6" width="14" style="22" customWidth="1"/>
    <col min="7" max="7" width="13.5703125" style="22" customWidth="1"/>
    <col min="8" max="8" width="19.42578125" style="22" customWidth="1"/>
    <col min="9" max="9" width="20.85546875" customWidth="1"/>
    <col min="10" max="10" width="17.140625" customWidth="1"/>
    <col min="11" max="11" width="15.5703125" customWidth="1"/>
    <col min="12" max="12" width="25.85546875" customWidth="1"/>
    <col min="13" max="13" width="31.7109375" style="34" customWidth="1"/>
    <col min="14" max="14" width="33.7109375" hidden="1" customWidth="1"/>
    <col min="15" max="15" width="14.5703125" customWidth="1"/>
    <col min="16" max="16" width="14.7109375" customWidth="1"/>
    <col min="17" max="17" width="15.85546875" style="51" customWidth="1"/>
    <col min="18" max="18" width="19.5703125" style="23" customWidth="1"/>
  </cols>
  <sheetData>
    <row r="2" spans="1:18" x14ac:dyDescent="0.25">
      <c r="A2" s="42"/>
      <c r="B2" s="42"/>
      <c r="C2" s="2"/>
      <c r="D2" s="43"/>
      <c r="E2" s="100" t="s">
        <v>3</v>
      </c>
      <c r="F2" s="101"/>
      <c r="G2" s="101"/>
      <c r="H2" s="102"/>
      <c r="I2" s="103" t="s">
        <v>4</v>
      </c>
      <c r="J2" s="104"/>
      <c r="K2" s="104"/>
      <c r="L2" s="105"/>
      <c r="M2" s="31"/>
    </row>
    <row r="3" spans="1:18" s="23" customFormat="1" ht="51" x14ac:dyDescent="0.25">
      <c r="A3" s="1" t="s">
        <v>0</v>
      </c>
      <c r="B3" s="1" t="s">
        <v>1</v>
      </c>
      <c r="C3" s="3" t="s">
        <v>5</v>
      </c>
      <c r="D3" s="44" t="s">
        <v>2</v>
      </c>
      <c r="E3" s="35" t="s">
        <v>6</v>
      </c>
      <c r="F3" s="36" t="s">
        <v>7</v>
      </c>
      <c r="G3" s="37" t="s">
        <v>8</v>
      </c>
      <c r="H3" s="38" t="s">
        <v>9</v>
      </c>
      <c r="I3" s="3" t="s">
        <v>674</v>
      </c>
      <c r="J3" s="39" t="s">
        <v>10</v>
      </c>
      <c r="K3" s="40" t="s">
        <v>11</v>
      </c>
      <c r="L3" s="41" t="s">
        <v>12</v>
      </c>
      <c r="M3" s="41" t="s">
        <v>13</v>
      </c>
      <c r="N3" s="41" t="s">
        <v>13</v>
      </c>
      <c r="O3" s="29" t="s">
        <v>698</v>
      </c>
      <c r="P3" s="29" t="s">
        <v>699</v>
      </c>
      <c r="Q3" s="52" t="s">
        <v>700</v>
      </c>
      <c r="R3" s="29" t="s">
        <v>701</v>
      </c>
    </row>
    <row r="4" spans="1:18" ht="30" hidden="1" x14ac:dyDescent="0.25">
      <c r="A4" s="4">
        <v>1</v>
      </c>
      <c r="B4" s="4">
        <v>1</v>
      </c>
      <c r="C4" s="4" t="s">
        <v>14</v>
      </c>
      <c r="D4" s="5" t="s">
        <v>15</v>
      </c>
      <c r="E4" s="5" t="s">
        <v>16</v>
      </c>
      <c r="F4" s="6">
        <v>3000</v>
      </c>
      <c r="G4" s="6">
        <f>+H4/F4</f>
        <v>2012</v>
      </c>
      <c r="H4" s="7">
        <v>6036000</v>
      </c>
      <c r="I4" s="25">
        <v>1794</v>
      </c>
      <c r="J4" s="9" t="s">
        <v>17</v>
      </c>
      <c r="K4" s="10">
        <v>44547</v>
      </c>
      <c r="L4" s="8" t="s">
        <v>18</v>
      </c>
      <c r="M4" s="9" t="str">
        <f>+IF(I4&gt;G4,"ACEPTAR RECOMENDACIÓN",IF(I4&lt;G4,"NO ACEPTAR RECOMENDACIÓN MAYOR VALOR",IF(I4=G4,"IGUAL VALOR VERIFICACIÓN",)))</f>
        <v>NO ACEPTAR RECOMENDACIÓN MAYOR VALOR</v>
      </c>
      <c r="N4" s="11" t="s">
        <v>695</v>
      </c>
      <c r="O4" s="26">
        <f>IFERROR(I4-G4,"NO APLICA")</f>
        <v>-218</v>
      </c>
      <c r="P4" s="28">
        <f>IFERROR(O4/I4,"NO APLICA")</f>
        <v>-0.12151616499442586</v>
      </c>
      <c r="Q4" s="12">
        <f>IFERROR((O4*F4),"NO APLICA")</f>
        <v>-654000</v>
      </c>
      <c r="R4" s="30">
        <f>IFERROR(Q4/(I4*F4),"NO APLICA")</f>
        <v>-0.12151616499442586</v>
      </c>
    </row>
    <row r="5" spans="1:18" ht="30" x14ac:dyDescent="0.25">
      <c r="A5" s="4">
        <v>4</v>
      </c>
      <c r="B5" s="4">
        <v>4</v>
      </c>
      <c r="C5" s="4" t="s">
        <v>21</v>
      </c>
      <c r="D5" s="13" t="s">
        <v>22</v>
      </c>
      <c r="E5" s="5" t="s">
        <v>23</v>
      </c>
      <c r="F5" s="14">
        <v>1</v>
      </c>
      <c r="G5" s="6">
        <f t="shared" ref="G5:G29" si="0">+H5/F5</f>
        <v>77.349999999999994</v>
      </c>
      <c r="H5" s="15">
        <v>77.349999999999994</v>
      </c>
      <c r="I5" s="25" t="s">
        <v>57</v>
      </c>
      <c r="J5" s="25" t="s">
        <v>57</v>
      </c>
      <c r="K5" s="25" t="s">
        <v>57</v>
      </c>
      <c r="L5" s="25" t="s">
        <v>57</v>
      </c>
      <c r="M5" s="9" t="s">
        <v>703</v>
      </c>
      <c r="N5" s="8" t="s">
        <v>42</v>
      </c>
      <c r="O5" s="26" t="str">
        <f t="shared" ref="O5:O29" si="1">IFERROR(I5-G5,"NO APLICA")</f>
        <v>NO APLICA</v>
      </c>
      <c r="P5" s="28" t="str">
        <f t="shared" ref="P5:P29" si="2">IFERROR(O5/I5,"NO APLICA")</f>
        <v>NO APLICA</v>
      </c>
      <c r="Q5" s="12" t="str">
        <f t="shared" ref="Q5:Q29" si="3">IFERROR((O5*F5),"NO APLICA")</f>
        <v>NO APLICA</v>
      </c>
      <c r="R5" s="30" t="str">
        <f t="shared" ref="R5:R29" si="4">IFERROR(Q5/(I5*F5),"NO APLICA")</f>
        <v>NO APLICA</v>
      </c>
    </row>
    <row r="6" spans="1:18" ht="30" hidden="1" x14ac:dyDescent="0.25">
      <c r="A6" s="4">
        <v>5</v>
      </c>
      <c r="B6" s="4">
        <v>5</v>
      </c>
      <c r="C6" s="4" t="s">
        <v>25</v>
      </c>
      <c r="D6" s="13" t="s">
        <v>26</v>
      </c>
      <c r="E6" s="5" t="s">
        <v>27</v>
      </c>
      <c r="F6" s="6">
        <v>5000</v>
      </c>
      <c r="G6" s="6">
        <f t="shared" si="0"/>
        <v>82</v>
      </c>
      <c r="H6" s="7">
        <v>410000</v>
      </c>
      <c r="I6" s="25">
        <v>74</v>
      </c>
      <c r="J6" s="9" t="s">
        <v>28</v>
      </c>
      <c r="K6" s="10">
        <v>44669</v>
      </c>
      <c r="L6" s="8" t="s">
        <v>29</v>
      </c>
      <c r="M6" s="9" t="str">
        <f t="shared" ref="M6:M8" si="5">+IF(I6&gt;G6,"ACEPTAR RECOMENDACIÓN",IF(I6&lt;G6,"NO ACEPTAR RECOMENDACIÓN MAYOR VALOR",IF(I6=G6,"IGUAL VALOR VERIFICACIÓN",)))</f>
        <v>NO ACEPTAR RECOMENDACIÓN MAYOR VALOR</v>
      </c>
      <c r="N6" s="11" t="s">
        <v>695</v>
      </c>
      <c r="O6" s="26">
        <f t="shared" si="1"/>
        <v>-8</v>
      </c>
      <c r="P6" s="28">
        <f t="shared" si="2"/>
        <v>-0.10810810810810811</v>
      </c>
      <c r="Q6" s="12">
        <f t="shared" si="3"/>
        <v>-40000</v>
      </c>
      <c r="R6" s="30">
        <f t="shared" si="4"/>
        <v>-0.10810810810810811</v>
      </c>
    </row>
    <row r="7" spans="1:18" ht="30" hidden="1" x14ac:dyDescent="0.25">
      <c r="A7" s="4">
        <v>6</v>
      </c>
      <c r="B7" s="4">
        <v>6</v>
      </c>
      <c r="C7" s="4" t="s">
        <v>30</v>
      </c>
      <c r="D7" s="13" t="s">
        <v>31</v>
      </c>
      <c r="E7" s="5" t="s">
        <v>27</v>
      </c>
      <c r="F7" s="6">
        <v>1700</v>
      </c>
      <c r="G7" s="6">
        <f t="shared" si="0"/>
        <v>82</v>
      </c>
      <c r="H7" s="7">
        <v>139400</v>
      </c>
      <c r="I7" s="25">
        <v>74</v>
      </c>
      <c r="J7" s="9" t="s">
        <v>28</v>
      </c>
      <c r="K7" s="10">
        <v>44669</v>
      </c>
      <c r="L7" s="8" t="s">
        <v>29</v>
      </c>
      <c r="M7" s="9" t="str">
        <f t="shared" si="5"/>
        <v>NO ACEPTAR RECOMENDACIÓN MAYOR VALOR</v>
      </c>
      <c r="N7" s="11" t="s">
        <v>695</v>
      </c>
      <c r="O7" s="26">
        <f t="shared" si="1"/>
        <v>-8</v>
      </c>
      <c r="P7" s="28">
        <f t="shared" si="2"/>
        <v>-0.10810810810810811</v>
      </c>
      <c r="Q7" s="12">
        <f t="shared" si="3"/>
        <v>-13600</v>
      </c>
      <c r="R7" s="30">
        <f t="shared" si="4"/>
        <v>-0.10810810810810811</v>
      </c>
    </row>
    <row r="8" spans="1:18" ht="30" hidden="1" x14ac:dyDescent="0.25">
      <c r="A8" s="4">
        <v>8</v>
      </c>
      <c r="B8" s="4">
        <v>8</v>
      </c>
      <c r="C8" s="4" t="s">
        <v>34</v>
      </c>
      <c r="D8" s="13" t="s">
        <v>35</v>
      </c>
      <c r="E8" s="5" t="s">
        <v>27</v>
      </c>
      <c r="F8" s="14">
        <v>750</v>
      </c>
      <c r="G8" s="6">
        <f t="shared" si="0"/>
        <v>86</v>
      </c>
      <c r="H8" s="7">
        <v>64500</v>
      </c>
      <c r="I8" s="25">
        <v>74</v>
      </c>
      <c r="J8" s="9" t="s">
        <v>28</v>
      </c>
      <c r="K8" s="10">
        <v>44669</v>
      </c>
      <c r="L8" s="8" t="s">
        <v>29</v>
      </c>
      <c r="M8" s="9" t="str">
        <f t="shared" si="5"/>
        <v>NO ACEPTAR RECOMENDACIÓN MAYOR VALOR</v>
      </c>
      <c r="N8" s="11" t="s">
        <v>695</v>
      </c>
      <c r="O8" s="26">
        <f t="shared" si="1"/>
        <v>-12</v>
      </c>
      <c r="P8" s="28">
        <f t="shared" si="2"/>
        <v>-0.16216216216216217</v>
      </c>
      <c r="Q8" s="12">
        <f t="shared" si="3"/>
        <v>-9000</v>
      </c>
      <c r="R8" s="30">
        <f t="shared" si="4"/>
        <v>-0.16216216216216217</v>
      </c>
    </row>
    <row r="9" spans="1:18" ht="30" hidden="1" x14ac:dyDescent="0.25">
      <c r="A9" s="4">
        <v>21</v>
      </c>
      <c r="B9" s="4">
        <v>21</v>
      </c>
      <c r="C9" s="4" t="s">
        <v>57</v>
      </c>
      <c r="D9" s="5" t="s">
        <v>58</v>
      </c>
      <c r="E9" s="5" t="s">
        <v>59</v>
      </c>
      <c r="F9" s="14">
        <v>750</v>
      </c>
      <c r="G9" s="6">
        <f t="shared" si="0"/>
        <v>214</v>
      </c>
      <c r="H9" s="7">
        <v>160500</v>
      </c>
      <c r="I9" s="25" t="s">
        <v>57</v>
      </c>
      <c r="J9" s="9" t="s">
        <v>57</v>
      </c>
      <c r="K9" s="10" t="s">
        <v>57</v>
      </c>
      <c r="L9" s="8" t="s">
        <v>57</v>
      </c>
      <c r="M9" s="9" t="s">
        <v>703</v>
      </c>
      <c r="N9" s="11" t="s">
        <v>24</v>
      </c>
      <c r="O9" s="26" t="str">
        <f t="shared" si="1"/>
        <v>NO APLICA</v>
      </c>
      <c r="P9" s="28" t="str">
        <f t="shared" si="2"/>
        <v>NO APLICA</v>
      </c>
      <c r="Q9" s="12" t="str">
        <f t="shared" si="3"/>
        <v>NO APLICA</v>
      </c>
      <c r="R9" s="30" t="str">
        <f t="shared" si="4"/>
        <v>NO APLICA</v>
      </c>
    </row>
    <row r="10" spans="1:18" ht="38.25" hidden="1" x14ac:dyDescent="0.25">
      <c r="A10" s="4">
        <v>27</v>
      </c>
      <c r="B10" s="4">
        <v>27</v>
      </c>
      <c r="C10" s="4" t="s">
        <v>57</v>
      </c>
      <c r="D10" s="13" t="s">
        <v>67</v>
      </c>
      <c r="E10" s="5" t="s">
        <v>66</v>
      </c>
      <c r="F10" s="14">
        <v>1</v>
      </c>
      <c r="G10" s="6">
        <f t="shared" si="0"/>
        <v>29399</v>
      </c>
      <c r="H10" s="7">
        <v>29399</v>
      </c>
      <c r="I10" s="25" t="s">
        <v>57</v>
      </c>
      <c r="J10" s="9" t="s">
        <v>57</v>
      </c>
      <c r="K10" s="10" t="s">
        <v>57</v>
      </c>
      <c r="L10" s="8" t="s">
        <v>57</v>
      </c>
      <c r="M10" s="9" t="s">
        <v>703</v>
      </c>
      <c r="N10" s="11" t="s">
        <v>24</v>
      </c>
      <c r="O10" s="26" t="str">
        <f t="shared" si="1"/>
        <v>NO APLICA</v>
      </c>
      <c r="P10" s="28" t="str">
        <f t="shared" si="2"/>
        <v>NO APLICA</v>
      </c>
      <c r="Q10" s="12" t="str">
        <f t="shared" si="3"/>
        <v>NO APLICA</v>
      </c>
      <c r="R10" s="30" t="str">
        <f t="shared" si="4"/>
        <v>NO APLICA</v>
      </c>
    </row>
    <row r="11" spans="1:18" ht="38.25" hidden="1" x14ac:dyDescent="0.25">
      <c r="A11" s="4">
        <v>28</v>
      </c>
      <c r="B11" s="4">
        <v>28</v>
      </c>
      <c r="C11" s="4" t="s">
        <v>57</v>
      </c>
      <c r="D11" s="13" t="s">
        <v>68</v>
      </c>
      <c r="E11" s="5" t="s">
        <v>59</v>
      </c>
      <c r="F11" s="14">
        <v>1</v>
      </c>
      <c r="G11" s="6">
        <f t="shared" si="0"/>
        <v>18800</v>
      </c>
      <c r="H11" s="7">
        <v>18800</v>
      </c>
      <c r="I11" s="25" t="s">
        <v>57</v>
      </c>
      <c r="J11" s="9" t="s">
        <v>57</v>
      </c>
      <c r="K11" s="10" t="s">
        <v>57</v>
      </c>
      <c r="L11" s="8" t="s">
        <v>57</v>
      </c>
      <c r="M11" s="9" t="s">
        <v>703</v>
      </c>
      <c r="N11" s="11" t="s">
        <v>24</v>
      </c>
      <c r="O11" s="26" t="str">
        <f t="shared" si="1"/>
        <v>NO APLICA</v>
      </c>
      <c r="P11" s="28" t="str">
        <f t="shared" si="2"/>
        <v>NO APLICA</v>
      </c>
      <c r="Q11" s="12" t="str">
        <f t="shared" si="3"/>
        <v>NO APLICA</v>
      </c>
      <c r="R11" s="30" t="str">
        <f t="shared" si="4"/>
        <v>NO APLICA</v>
      </c>
    </row>
    <row r="12" spans="1:18" ht="30" hidden="1" x14ac:dyDescent="0.25">
      <c r="A12" s="4">
        <v>33</v>
      </c>
      <c r="B12" s="4">
        <v>33</v>
      </c>
      <c r="C12" s="4" t="s">
        <v>77</v>
      </c>
      <c r="D12" s="13" t="s">
        <v>78</v>
      </c>
      <c r="E12" s="5" t="s">
        <v>27</v>
      </c>
      <c r="F12" s="14">
        <v>136</v>
      </c>
      <c r="G12" s="6">
        <f t="shared" si="0"/>
        <v>3389</v>
      </c>
      <c r="H12" s="7">
        <v>460904</v>
      </c>
      <c r="I12" s="25">
        <v>2090</v>
      </c>
      <c r="J12" s="9" t="s">
        <v>53</v>
      </c>
      <c r="K12" s="10">
        <v>44835</v>
      </c>
      <c r="L12" s="8" t="s">
        <v>71</v>
      </c>
      <c r="M12" s="9" t="str">
        <f t="shared" ref="M12:M16" si="6">+IF(I12&gt;G12,"ACEPTAR RECOMENDACIÓN",IF(I12&lt;G12,"NO ACEPTAR RECOMENDACIÓN MAYOR VALOR",IF(I12=G12,"IGUAL VALOR VERIFICACIÓN",)))</f>
        <v>NO ACEPTAR RECOMENDACIÓN MAYOR VALOR</v>
      </c>
      <c r="N12" s="11" t="s">
        <v>695</v>
      </c>
      <c r="O12" s="26">
        <f t="shared" si="1"/>
        <v>-1299</v>
      </c>
      <c r="P12" s="28">
        <f t="shared" si="2"/>
        <v>-0.62153110047846893</v>
      </c>
      <c r="Q12" s="12">
        <f t="shared" si="3"/>
        <v>-176664</v>
      </c>
      <c r="R12" s="30">
        <f t="shared" si="4"/>
        <v>-0.62153110047846893</v>
      </c>
    </row>
    <row r="13" spans="1:18" ht="38.25" hidden="1" x14ac:dyDescent="0.25">
      <c r="A13" s="4">
        <v>34</v>
      </c>
      <c r="B13" s="4">
        <v>34</v>
      </c>
      <c r="C13" s="4" t="s">
        <v>79</v>
      </c>
      <c r="D13" s="16" t="s">
        <v>80</v>
      </c>
      <c r="E13" s="5" t="s">
        <v>81</v>
      </c>
      <c r="F13" s="14">
        <v>41</v>
      </c>
      <c r="G13" s="6">
        <f t="shared" si="0"/>
        <v>27899</v>
      </c>
      <c r="H13" s="7">
        <v>1143859</v>
      </c>
      <c r="I13" s="25">
        <v>24122</v>
      </c>
      <c r="J13" s="9" t="s">
        <v>82</v>
      </c>
      <c r="K13" s="10">
        <v>44837</v>
      </c>
      <c r="L13" s="8" t="s">
        <v>83</v>
      </c>
      <c r="M13" s="9" t="str">
        <f t="shared" si="6"/>
        <v>NO ACEPTAR RECOMENDACIÓN MAYOR VALOR</v>
      </c>
      <c r="N13" s="11" t="s">
        <v>695</v>
      </c>
      <c r="O13" s="26">
        <f t="shared" si="1"/>
        <v>-3777</v>
      </c>
      <c r="P13" s="28">
        <f t="shared" si="2"/>
        <v>-0.15657905646297984</v>
      </c>
      <c r="Q13" s="12">
        <f t="shared" si="3"/>
        <v>-154857</v>
      </c>
      <c r="R13" s="30">
        <f t="shared" si="4"/>
        <v>-0.15657905646297984</v>
      </c>
    </row>
    <row r="14" spans="1:18" ht="30" hidden="1" x14ac:dyDescent="0.25">
      <c r="A14" s="4">
        <v>40</v>
      </c>
      <c r="B14" s="4">
        <v>40</v>
      </c>
      <c r="C14" s="4" t="s">
        <v>93</v>
      </c>
      <c r="D14" s="13" t="s">
        <v>94</v>
      </c>
      <c r="E14" s="5" t="s">
        <v>16</v>
      </c>
      <c r="F14" s="14">
        <v>3</v>
      </c>
      <c r="G14" s="6">
        <f t="shared" si="0"/>
        <v>20985</v>
      </c>
      <c r="H14" s="7">
        <v>62955</v>
      </c>
      <c r="I14" s="25">
        <v>16506</v>
      </c>
      <c r="J14" s="9" t="s">
        <v>95</v>
      </c>
      <c r="K14" s="10">
        <v>44546</v>
      </c>
      <c r="L14" s="8" t="s">
        <v>96</v>
      </c>
      <c r="M14" s="9" t="str">
        <f t="shared" si="6"/>
        <v>NO ACEPTAR RECOMENDACIÓN MAYOR VALOR</v>
      </c>
      <c r="N14" s="11" t="s">
        <v>695</v>
      </c>
      <c r="O14" s="26">
        <f t="shared" si="1"/>
        <v>-4479</v>
      </c>
      <c r="P14" s="28">
        <f t="shared" si="2"/>
        <v>-0.27135587059251182</v>
      </c>
      <c r="Q14" s="12">
        <f t="shared" si="3"/>
        <v>-13437</v>
      </c>
      <c r="R14" s="30">
        <f t="shared" si="4"/>
        <v>-0.27135587059251182</v>
      </c>
    </row>
    <row r="15" spans="1:18" ht="30" hidden="1" x14ac:dyDescent="0.25">
      <c r="A15" s="4">
        <v>41</v>
      </c>
      <c r="B15" s="4">
        <v>41</v>
      </c>
      <c r="C15" s="4" t="s">
        <v>97</v>
      </c>
      <c r="D15" s="16" t="s">
        <v>98</v>
      </c>
      <c r="E15" s="5" t="s">
        <v>27</v>
      </c>
      <c r="F15" s="14">
        <v>1</v>
      </c>
      <c r="G15" s="6">
        <f t="shared" si="0"/>
        <v>50297</v>
      </c>
      <c r="H15" s="7">
        <v>50297</v>
      </c>
      <c r="I15" s="25">
        <v>31046</v>
      </c>
      <c r="J15" s="9" t="s">
        <v>53</v>
      </c>
      <c r="K15" s="10">
        <v>44832</v>
      </c>
      <c r="L15" s="8" t="s">
        <v>54</v>
      </c>
      <c r="M15" s="9" t="str">
        <f t="shared" si="6"/>
        <v>NO ACEPTAR RECOMENDACIÓN MAYOR VALOR</v>
      </c>
      <c r="N15" s="11" t="s">
        <v>695</v>
      </c>
      <c r="O15" s="26">
        <f t="shared" si="1"/>
        <v>-19251</v>
      </c>
      <c r="P15" s="28">
        <f t="shared" si="2"/>
        <v>-0.6200798814662114</v>
      </c>
      <c r="Q15" s="12">
        <f t="shared" si="3"/>
        <v>-19251</v>
      </c>
      <c r="R15" s="30">
        <f t="shared" si="4"/>
        <v>-0.6200798814662114</v>
      </c>
    </row>
    <row r="16" spans="1:18" ht="45" hidden="1" x14ac:dyDescent="0.25">
      <c r="A16" s="4">
        <v>42</v>
      </c>
      <c r="B16" s="4">
        <v>42</v>
      </c>
      <c r="C16" s="4" t="s">
        <v>99</v>
      </c>
      <c r="D16" s="13" t="s">
        <v>100</v>
      </c>
      <c r="E16" s="13" t="s">
        <v>101</v>
      </c>
      <c r="F16" s="6">
        <v>1000</v>
      </c>
      <c r="G16" s="6">
        <f t="shared" si="0"/>
        <v>2649</v>
      </c>
      <c r="H16" s="7">
        <v>2649000</v>
      </c>
      <c r="I16" s="25">
        <v>487.9</v>
      </c>
      <c r="J16" s="9" t="s">
        <v>102</v>
      </c>
      <c r="K16" s="10">
        <v>44845</v>
      </c>
      <c r="L16" s="8" t="s">
        <v>103</v>
      </c>
      <c r="M16" s="9" t="str">
        <f t="shared" si="6"/>
        <v>NO ACEPTAR RECOMENDACIÓN MAYOR VALOR</v>
      </c>
      <c r="N16" s="11" t="s">
        <v>695</v>
      </c>
      <c r="O16" s="26">
        <f t="shared" si="1"/>
        <v>-2161.1</v>
      </c>
      <c r="P16" s="28">
        <f t="shared" si="2"/>
        <v>-4.4293912687026031</v>
      </c>
      <c r="Q16" s="12">
        <f t="shared" si="3"/>
        <v>-2161100</v>
      </c>
      <c r="R16" s="30">
        <f t="shared" si="4"/>
        <v>-4.4293912687026031</v>
      </c>
    </row>
    <row r="17" spans="1:18" ht="30" hidden="1" x14ac:dyDescent="0.25">
      <c r="A17" s="4">
        <v>44</v>
      </c>
      <c r="B17" s="4">
        <v>44</v>
      </c>
      <c r="C17" s="4" t="s">
        <v>106</v>
      </c>
      <c r="D17" s="13" t="s">
        <v>107</v>
      </c>
      <c r="E17" s="5" t="s">
        <v>16</v>
      </c>
      <c r="F17" s="14">
        <v>1</v>
      </c>
      <c r="G17" s="6">
        <f t="shared" si="0"/>
        <v>7640</v>
      </c>
      <c r="H17" s="7">
        <v>7640</v>
      </c>
      <c r="I17" s="25" t="s">
        <v>57</v>
      </c>
      <c r="J17" s="9" t="s">
        <v>57</v>
      </c>
      <c r="K17" s="10" t="s">
        <v>57</v>
      </c>
      <c r="L17" s="8" t="s">
        <v>57</v>
      </c>
      <c r="M17" s="9" t="s">
        <v>703</v>
      </c>
      <c r="N17" s="9" t="s">
        <v>42</v>
      </c>
      <c r="O17" s="26" t="str">
        <f t="shared" si="1"/>
        <v>NO APLICA</v>
      </c>
      <c r="P17" s="28" t="str">
        <f t="shared" si="2"/>
        <v>NO APLICA</v>
      </c>
      <c r="Q17" s="12" t="str">
        <f t="shared" si="3"/>
        <v>NO APLICA</v>
      </c>
      <c r="R17" s="30" t="str">
        <f t="shared" si="4"/>
        <v>NO APLICA</v>
      </c>
    </row>
    <row r="18" spans="1:18" ht="30" hidden="1" x14ac:dyDescent="0.25">
      <c r="A18" s="4">
        <v>46</v>
      </c>
      <c r="B18" s="4">
        <v>46</v>
      </c>
      <c r="C18" s="4" t="s">
        <v>110</v>
      </c>
      <c r="D18" s="5" t="s">
        <v>111</v>
      </c>
      <c r="E18" s="5" t="s">
        <v>16</v>
      </c>
      <c r="F18" s="14">
        <v>50</v>
      </c>
      <c r="G18" s="6">
        <f t="shared" si="0"/>
        <v>7640</v>
      </c>
      <c r="H18" s="7">
        <v>382000</v>
      </c>
      <c r="I18" s="25">
        <v>7594</v>
      </c>
      <c r="J18" s="9" t="s">
        <v>95</v>
      </c>
      <c r="K18" s="10">
        <v>44546</v>
      </c>
      <c r="L18" s="8" t="s">
        <v>96</v>
      </c>
      <c r="M18" s="9" t="str">
        <f t="shared" ref="M18:M19" si="7">+IF(I18&gt;G18,"ACEPTAR RECOMENDACIÓN",IF(I18&lt;G18,"NO ACEPTAR RECOMENDACIÓN MAYOR VALOR",IF(I18=G18,"IGUAL VALOR VERIFICACIÓN",)))</f>
        <v>NO ACEPTAR RECOMENDACIÓN MAYOR VALOR</v>
      </c>
      <c r="N18" s="11" t="s">
        <v>695</v>
      </c>
      <c r="O18" s="26">
        <f t="shared" si="1"/>
        <v>-46</v>
      </c>
      <c r="P18" s="28">
        <f t="shared" si="2"/>
        <v>-6.0574137476955489E-3</v>
      </c>
      <c r="Q18" s="12">
        <f t="shared" si="3"/>
        <v>-2300</v>
      </c>
      <c r="R18" s="30">
        <f t="shared" si="4"/>
        <v>-6.0574137476955489E-3</v>
      </c>
    </row>
    <row r="19" spans="1:18" ht="30" hidden="1" x14ac:dyDescent="0.25">
      <c r="A19" s="4">
        <v>51</v>
      </c>
      <c r="B19" s="4">
        <v>51</v>
      </c>
      <c r="C19" s="4" t="s">
        <v>122</v>
      </c>
      <c r="D19" s="13" t="s">
        <v>123</v>
      </c>
      <c r="E19" s="5" t="s">
        <v>59</v>
      </c>
      <c r="F19" s="14">
        <v>30</v>
      </c>
      <c r="G19" s="6">
        <f t="shared" si="0"/>
        <v>43750.35</v>
      </c>
      <c r="H19" s="7">
        <v>1312510.5</v>
      </c>
      <c r="I19" s="25">
        <v>32603</v>
      </c>
      <c r="J19" s="9" t="s">
        <v>124</v>
      </c>
      <c r="K19" s="10">
        <v>44673</v>
      </c>
      <c r="L19" s="8" t="s">
        <v>125</v>
      </c>
      <c r="M19" s="9" t="str">
        <f t="shared" si="7"/>
        <v>NO ACEPTAR RECOMENDACIÓN MAYOR VALOR</v>
      </c>
      <c r="N19" s="11" t="s">
        <v>695</v>
      </c>
      <c r="O19" s="26">
        <f t="shared" si="1"/>
        <v>-11147.349999999999</v>
      </c>
      <c r="P19" s="28">
        <f t="shared" si="2"/>
        <v>-0.34191178725884119</v>
      </c>
      <c r="Q19" s="12">
        <f t="shared" si="3"/>
        <v>-334420.49999999994</v>
      </c>
      <c r="R19" s="30">
        <f t="shared" si="4"/>
        <v>-0.34191178725884114</v>
      </c>
    </row>
    <row r="20" spans="1:18" ht="30" hidden="1" x14ac:dyDescent="0.25">
      <c r="A20" s="4">
        <v>64</v>
      </c>
      <c r="B20" s="4">
        <v>64</v>
      </c>
      <c r="C20" s="4" t="s">
        <v>142</v>
      </c>
      <c r="D20" s="13" t="s">
        <v>143</v>
      </c>
      <c r="E20" s="5" t="s">
        <v>16</v>
      </c>
      <c r="F20" s="14">
        <v>1</v>
      </c>
      <c r="G20" s="6">
        <f t="shared" si="0"/>
        <v>16839</v>
      </c>
      <c r="H20" s="7">
        <v>16839</v>
      </c>
      <c r="I20" s="25" t="s">
        <v>57</v>
      </c>
      <c r="J20" s="9" t="s">
        <v>57</v>
      </c>
      <c r="K20" s="10" t="s">
        <v>57</v>
      </c>
      <c r="L20" s="8" t="s">
        <v>57</v>
      </c>
      <c r="M20" s="9" t="s">
        <v>703</v>
      </c>
      <c r="N20" s="9" t="s">
        <v>42</v>
      </c>
      <c r="O20" s="26" t="str">
        <f t="shared" si="1"/>
        <v>NO APLICA</v>
      </c>
      <c r="P20" s="28" t="str">
        <f t="shared" si="2"/>
        <v>NO APLICA</v>
      </c>
      <c r="Q20" s="12" t="str">
        <f t="shared" si="3"/>
        <v>NO APLICA</v>
      </c>
      <c r="R20" s="30" t="str">
        <f t="shared" si="4"/>
        <v>NO APLICA</v>
      </c>
    </row>
    <row r="21" spans="1:18" ht="30" hidden="1" x14ac:dyDescent="0.25">
      <c r="A21" s="4">
        <v>65</v>
      </c>
      <c r="B21" s="4">
        <v>65</v>
      </c>
      <c r="C21" s="4" t="s">
        <v>144</v>
      </c>
      <c r="D21" s="5" t="s">
        <v>145</v>
      </c>
      <c r="E21" s="5" t="s">
        <v>16</v>
      </c>
      <c r="F21" s="14">
        <v>2</v>
      </c>
      <c r="G21" s="6">
        <f t="shared" si="0"/>
        <v>18088</v>
      </c>
      <c r="H21" s="7">
        <v>36176</v>
      </c>
      <c r="I21" s="25">
        <v>16217</v>
      </c>
      <c r="J21" s="9" t="s">
        <v>146</v>
      </c>
      <c r="K21" s="10">
        <v>44841</v>
      </c>
      <c r="L21" s="8" t="s">
        <v>147</v>
      </c>
      <c r="M21" s="9" t="str">
        <f t="shared" ref="M21:M23" si="8">+IF(I21&gt;G21,"ACEPTAR RECOMENDACIÓN",IF(I21&lt;G21,"NO ACEPTAR RECOMENDACIÓN MAYOR VALOR",IF(I21=G21,"IGUAL VALOR VERIFICACIÓN",)))</f>
        <v>NO ACEPTAR RECOMENDACIÓN MAYOR VALOR</v>
      </c>
      <c r="N21" s="11" t="s">
        <v>695</v>
      </c>
      <c r="O21" s="26">
        <f t="shared" si="1"/>
        <v>-1871</v>
      </c>
      <c r="P21" s="28">
        <f t="shared" si="2"/>
        <v>-0.11537275698341247</v>
      </c>
      <c r="Q21" s="12">
        <f t="shared" si="3"/>
        <v>-3742</v>
      </c>
      <c r="R21" s="30">
        <f t="shared" si="4"/>
        <v>-0.11537275698341247</v>
      </c>
    </row>
    <row r="22" spans="1:18" ht="30" hidden="1" x14ac:dyDescent="0.25">
      <c r="A22" s="4">
        <v>69</v>
      </c>
      <c r="B22" s="4">
        <v>69</v>
      </c>
      <c r="C22" s="4" t="s">
        <v>152</v>
      </c>
      <c r="D22" s="5" t="s">
        <v>153</v>
      </c>
      <c r="E22" s="5" t="s">
        <v>16</v>
      </c>
      <c r="F22" s="14">
        <v>14</v>
      </c>
      <c r="G22" s="6">
        <f t="shared" si="0"/>
        <v>18088</v>
      </c>
      <c r="H22" s="7">
        <v>253232</v>
      </c>
      <c r="I22" s="25">
        <v>16217</v>
      </c>
      <c r="J22" s="9" t="s">
        <v>146</v>
      </c>
      <c r="K22" s="10">
        <v>44835</v>
      </c>
      <c r="L22" s="8" t="s">
        <v>147</v>
      </c>
      <c r="M22" s="9" t="str">
        <f t="shared" si="8"/>
        <v>NO ACEPTAR RECOMENDACIÓN MAYOR VALOR</v>
      </c>
      <c r="N22" s="11" t="s">
        <v>695</v>
      </c>
      <c r="O22" s="26">
        <f t="shared" si="1"/>
        <v>-1871</v>
      </c>
      <c r="P22" s="28">
        <f t="shared" si="2"/>
        <v>-0.11537275698341247</v>
      </c>
      <c r="Q22" s="12">
        <f t="shared" si="3"/>
        <v>-26194</v>
      </c>
      <c r="R22" s="30">
        <f t="shared" si="4"/>
        <v>-0.11537275698341247</v>
      </c>
    </row>
    <row r="23" spans="1:18" ht="30" hidden="1" x14ac:dyDescent="0.25">
      <c r="A23" s="4">
        <v>70</v>
      </c>
      <c r="B23" s="4">
        <v>70</v>
      </c>
      <c r="C23" s="4" t="s">
        <v>154</v>
      </c>
      <c r="D23" s="5" t="s">
        <v>155</v>
      </c>
      <c r="E23" s="5" t="s">
        <v>16</v>
      </c>
      <c r="F23" s="14">
        <v>4</v>
      </c>
      <c r="G23" s="6">
        <f t="shared" si="0"/>
        <v>18088</v>
      </c>
      <c r="H23" s="7">
        <v>72352</v>
      </c>
      <c r="I23" s="25">
        <v>16217</v>
      </c>
      <c r="J23" s="9" t="s">
        <v>146</v>
      </c>
      <c r="K23" s="10">
        <v>44835</v>
      </c>
      <c r="L23" s="8" t="s">
        <v>147</v>
      </c>
      <c r="M23" s="9" t="str">
        <f t="shared" si="8"/>
        <v>NO ACEPTAR RECOMENDACIÓN MAYOR VALOR</v>
      </c>
      <c r="N23" s="11" t="s">
        <v>695</v>
      </c>
      <c r="O23" s="26">
        <f t="shared" si="1"/>
        <v>-1871</v>
      </c>
      <c r="P23" s="28">
        <f t="shared" si="2"/>
        <v>-0.11537275698341247</v>
      </c>
      <c r="Q23" s="12">
        <f t="shared" si="3"/>
        <v>-7484</v>
      </c>
      <c r="R23" s="30">
        <f t="shared" si="4"/>
        <v>-0.11537275698341247</v>
      </c>
    </row>
    <row r="24" spans="1:18" ht="30" hidden="1" x14ac:dyDescent="0.25">
      <c r="A24" s="4">
        <v>76</v>
      </c>
      <c r="B24" s="4">
        <v>76</v>
      </c>
      <c r="C24" s="4" t="s">
        <v>164</v>
      </c>
      <c r="D24" s="13" t="s">
        <v>165</v>
      </c>
      <c r="E24" s="5" t="s">
        <v>16</v>
      </c>
      <c r="F24" s="14">
        <v>1</v>
      </c>
      <c r="G24" s="6">
        <f t="shared" si="0"/>
        <v>4326</v>
      </c>
      <c r="H24" s="7">
        <v>4326</v>
      </c>
      <c r="I24" s="25" t="s">
        <v>57</v>
      </c>
      <c r="J24" s="9" t="s">
        <v>57</v>
      </c>
      <c r="K24" s="10" t="s">
        <v>57</v>
      </c>
      <c r="L24" s="8" t="s">
        <v>57</v>
      </c>
      <c r="M24" s="9" t="s">
        <v>703</v>
      </c>
      <c r="N24" s="9" t="s">
        <v>42</v>
      </c>
      <c r="O24" s="26" t="str">
        <f t="shared" si="1"/>
        <v>NO APLICA</v>
      </c>
      <c r="P24" s="28" t="str">
        <f t="shared" si="2"/>
        <v>NO APLICA</v>
      </c>
      <c r="Q24" s="12" t="str">
        <f t="shared" si="3"/>
        <v>NO APLICA</v>
      </c>
      <c r="R24" s="30" t="str">
        <f t="shared" si="4"/>
        <v>NO APLICA</v>
      </c>
    </row>
    <row r="25" spans="1:18" ht="38.25" hidden="1" x14ac:dyDescent="0.25">
      <c r="A25" s="4">
        <v>78</v>
      </c>
      <c r="B25" s="4">
        <v>78</v>
      </c>
      <c r="C25" s="4" t="s">
        <v>166</v>
      </c>
      <c r="D25" s="13" t="s">
        <v>167</v>
      </c>
      <c r="E25" s="5" t="s">
        <v>16</v>
      </c>
      <c r="F25" s="14">
        <v>175</v>
      </c>
      <c r="G25" s="6">
        <f t="shared" si="0"/>
        <v>2590</v>
      </c>
      <c r="H25" s="7">
        <v>453250</v>
      </c>
      <c r="I25" s="25">
        <v>2440</v>
      </c>
      <c r="J25" s="9" t="s">
        <v>114</v>
      </c>
      <c r="K25" s="10">
        <v>44834</v>
      </c>
      <c r="L25" s="8" t="s">
        <v>115</v>
      </c>
      <c r="M25" s="9" t="str">
        <f t="shared" ref="M25:M32" si="9">+IF(I25&gt;G25,"ACEPTAR RECOMENDACIÓN",IF(I25&lt;G25,"NO ACEPTAR RECOMENDACIÓN MAYOR VALOR",IF(I25=G25,"IGUAL VALOR VERIFICACIÓN",)))</f>
        <v>NO ACEPTAR RECOMENDACIÓN MAYOR VALOR</v>
      </c>
      <c r="N25" s="11" t="s">
        <v>695</v>
      </c>
      <c r="O25" s="26">
        <f t="shared" si="1"/>
        <v>-150</v>
      </c>
      <c r="P25" s="28">
        <f t="shared" si="2"/>
        <v>-6.1475409836065573E-2</v>
      </c>
      <c r="Q25" s="12">
        <f t="shared" si="3"/>
        <v>-26250</v>
      </c>
      <c r="R25" s="30">
        <f t="shared" si="4"/>
        <v>-6.1475409836065573E-2</v>
      </c>
    </row>
    <row r="26" spans="1:18" ht="38.25" hidden="1" x14ac:dyDescent="0.25">
      <c r="A26" s="4">
        <v>79</v>
      </c>
      <c r="B26" s="4">
        <v>79</v>
      </c>
      <c r="C26" s="4" t="s">
        <v>168</v>
      </c>
      <c r="D26" s="13" t="s">
        <v>169</v>
      </c>
      <c r="E26" s="5" t="s">
        <v>16</v>
      </c>
      <c r="F26" s="14">
        <v>500</v>
      </c>
      <c r="G26" s="6">
        <f t="shared" si="0"/>
        <v>2385</v>
      </c>
      <c r="H26" s="7">
        <v>1192500</v>
      </c>
      <c r="I26" s="25">
        <v>2275</v>
      </c>
      <c r="J26" s="9" t="s">
        <v>114</v>
      </c>
      <c r="K26" s="10">
        <v>44834</v>
      </c>
      <c r="L26" s="8" t="s">
        <v>115</v>
      </c>
      <c r="M26" s="9" t="str">
        <f t="shared" si="9"/>
        <v>NO ACEPTAR RECOMENDACIÓN MAYOR VALOR</v>
      </c>
      <c r="N26" s="11" t="s">
        <v>695</v>
      </c>
      <c r="O26" s="26">
        <f t="shared" si="1"/>
        <v>-110</v>
      </c>
      <c r="P26" s="28">
        <f t="shared" si="2"/>
        <v>-4.8351648351648353E-2</v>
      </c>
      <c r="Q26" s="12">
        <f t="shared" si="3"/>
        <v>-55000</v>
      </c>
      <c r="R26" s="30">
        <f t="shared" si="4"/>
        <v>-4.8351648351648353E-2</v>
      </c>
    </row>
    <row r="27" spans="1:18" ht="45" hidden="1" x14ac:dyDescent="0.25">
      <c r="A27" s="4">
        <v>80</v>
      </c>
      <c r="B27" s="4">
        <v>80</v>
      </c>
      <c r="C27" s="4" t="s">
        <v>170</v>
      </c>
      <c r="D27" s="13" t="s">
        <v>171</v>
      </c>
      <c r="E27" s="5" t="s">
        <v>16</v>
      </c>
      <c r="F27" s="6">
        <v>3000</v>
      </c>
      <c r="G27" s="6">
        <f t="shared" si="0"/>
        <v>2385</v>
      </c>
      <c r="H27" s="7">
        <v>7155000</v>
      </c>
      <c r="I27" s="25">
        <v>1845</v>
      </c>
      <c r="J27" s="9" t="s">
        <v>682</v>
      </c>
      <c r="K27" s="10">
        <v>44676</v>
      </c>
      <c r="L27" s="8" t="s">
        <v>683</v>
      </c>
      <c r="M27" s="9" t="str">
        <f t="shared" si="9"/>
        <v>NO ACEPTAR RECOMENDACIÓN MAYOR VALOR</v>
      </c>
      <c r="N27" s="11" t="s">
        <v>695</v>
      </c>
      <c r="O27" s="26">
        <f t="shared" si="1"/>
        <v>-540</v>
      </c>
      <c r="P27" s="28">
        <f t="shared" si="2"/>
        <v>-0.29268292682926828</v>
      </c>
      <c r="Q27" s="12">
        <f t="shared" si="3"/>
        <v>-1620000</v>
      </c>
      <c r="R27" s="30">
        <f t="shared" si="4"/>
        <v>-0.29268292682926828</v>
      </c>
    </row>
    <row r="28" spans="1:18" ht="45" hidden="1" x14ac:dyDescent="0.25">
      <c r="A28" s="4">
        <v>81</v>
      </c>
      <c r="B28" s="4">
        <v>81</v>
      </c>
      <c r="C28" s="4" t="s">
        <v>172</v>
      </c>
      <c r="D28" s="13" t="s">
        <v>173</v>
      </c>
      <c r="E28" s="5" t="s">
        <v>16</v>
      </c>
      <c r="F28" s="6">
        <v>1700</v>
      </c>
      <c r="G28" s="6">
        <f t="shared" si="0"/>
        <v>2385</v>
      </c>
      <c r="H28" s="7">
        <v>4054500</v>
      </c>
      <c r="I28" s="25">
        <v>1845</v>
      </c>
      <c r="J28" s="9" t="s">
        <v>682</v>
      </c>
      <c r="K28" s="10">
        <v>44676</v>
      </c>
      <c r="L28" s="8" t="s">
        <v>683</v>
      </c>
      <c r="M28" s="9" t="str">
        <f t="shared" si="9"/>
        <v>NO ACEPTAR RECOMENDACIÓN MAYOR VALOR</v>
      </c>
      <c r="N28" s="11" t="s">
        <v>695</v>
      </c>
      <c r="O28" s="26">
        <f t="shared" si="1"/>
        <v>-540</v>
      </c>
      <c r="P28" s="28">
        <f t="shared" si="2"/>
        <v>-0.29268292682926828</v>
      </c>
      <c r="Q28" s="12">
        <f t="shared" si="3"/>
        <v>-918000</v>
      </c>
      <c r="R28" s="30">
        <f t="shared" si="4"/>
        <v>-0.29268292682926828</v>
      </c>
    </row>
    <row r="29" spans="1:18" ht="45" hidden="1" x14ac:dyDescent="0.25">
      <c r="A29" s="4">
        <v>82</v>
      </c>
      <c r="B29" s="4">
        <v>82</v>
      </c>
      <c r="C29" s="4" t="s">
        <v>174</v>
      </c>
      <c r="D29" s="13" t="s">
        <v>175</v>
      </c>
      <c r="E29" s="5" t="s">
        <v>16</v>
      </c>
      <c r="F29" s="6">
        <v>1800</v>
      </c>
      <c r="G29" s="6">
        <f t="shared" si="0"/>
        <v>2385</v>
      </c>
      <c r="H29" s="7">
        <v>4293000</v>
      </c>
      <c r="I29" s="25">
        <v>1845</v>
      </c>
      <c r="J29" s="9" t="s">
        <v>682</v>
      </c>
      <c r="K29" s="10">
        <v>44676</v>
      </c>
      <c r="L29" s="8" t="s">
        <v>683</v>
      </c>
      <c r="M29" s="9" t="str">
        <f t="shared" si="9"/>
        <v>NO ACEPTAR RECOMENDACIÓN MAYOR VALOR</v>
      </c>
      <c r="N29" s="11" t="s">
        <v>695</v>
      </c>
      <c r="O29" s="26">
        <f t="shared" si="1"/>
        <v>-540</v>
      </c>
      <c r="P29" s="28">
        <f t="shared" si="2"/>
        <v>-0.29268292682926828</v>
      </c>
      <c r="Q29" s="12">
        <f t="shared" si="3"/>
        <v>-972000</v>
      </c>
      <c r="R29" s="30">
        <f t="shared" si="4"/>
        <v>-0.29268292682926828</v>
      </c>
    </row>
    <row r="30" spans="1:18" ht="45" hidden="1" x14ac:dyDescent="0.25">
      <c r="A30" s="4">
        <v>83</v>
      </c>
      <c r="B30" s="4">
        <v>83</v>
      </c>
      <c r="C30" s="4" t="s">
        <v>176</v>
      </c>
      <c r="D30" s="13" t="s">
        <v>177</v>
      </c>
      <c r="E30" s="5" t="s">
        <v>16</v>
      </c>
      <c r="F30" s="6">
        <v>1800</v>
      </c>
      <c r="G30" s="6">
        <f t="shared" ref="G30:G63" si="10">+H30/F30</f>
        <v>2385</v>
      </c>
      <c r="H30" s="7">
        <v>4293000</v>
      </c>
      <c r="I30" s="25">
        <v>1845</v>
      </c>
      <c r="J30" s="9" t="s">
        <v>682</v>
      </c>
      <c r="K30" s="10">
        <v>44676</v>
      </c>
      <c r="L30" s="8" t="s">
        <v>683</v>
      </c>
      <c r="M30" s="9" t="str">
        <f t="shared" si="9"/>
        <v>NO ACEPTAR RECOMENDACIÓN MAYOR VALOR</v>
      </c>
      <c r="N30" s="11" t="s">
        <v>695</v>
      </c>
      <c r="O30" s="26">
        <f t="shared" ref="O30:O63" si="11">IFERROR(I30-G30,"NO APLICA")</f>
        <v>-540</v>
      </c>
      <c r="P30" s="28">
        <f t="shared" ref="P30:P63" si="12">IFERROR(O30/I30,"NO APLICA")</f>
        <v>-0.29268292682926828</v>
      </c>
      <c r="Q30" s="12">
        <f t="shared" ref="Q30:Q63" si="13">IFERROR((O30*F30),"NO APLICA")</f>
        <v>-972000</v>
      </c>
      <c r="R30" s="30">
        <f t="shared" ref="R30:R63" si="14">IFERROR(Q30/(I30*F30),"NO APLICA")</f>
        <v>-0.29268292682926828</v>
      </c>
    </row>
    <row r="31" spans="1:18" ht="38.25" hidden="1" x14ac:dyDescent="0.25">
      <c r="A31" s="4">
        <v>84</v>
      </c>
      <c r="B31" s="4">
        <v>84</v>
      </c>
      <c r="C31" s="4" t="s">
        <v>178</v>
      </c>
      <c r="D31" s="13" t="s">
        <v>179</v>
      </c>
      <c r="E31" s="5" t="s">
        <v>180</v>
      </c>
      <c r="F31" s="14">
        <v>40</v>
      </c>
      <c r="G31" s="6">
        <f t="shared" si="10"/>
        <v>6700</v>
      </c>
      <c r="H31" s="7">
        <v>268000</v>
      </c>
      <c r="I31" s="25">
        <v>5941</v>
      </c>
      <c r="J31" s="9" t="s">
        <v>28</v>
      </c>
      <c r="K31" s="10">
        <v>44544</v>
      </c>
      <c r="L31" s="8" t="s">
        <v>181</v>
      </c>
      <c r="M31" s="9" t="str">
        <f t="shared" si="9"/>
        <v>NO ACEPTAR RECOMENDACIÓN MAYOR VALOR</v>
      </c>
      <c r="N31" s="11" t="s">
        <v>695</v>
      </c>
      <c r="O31" s="26">
        <f t="shared" si="11"/>
        <v>-759</v>
      </c>
      <c r="P31" s="28">
        <f t="shared" si="12"/>
        <v>-0.12775626998821746</v>
      </c>
      <c r="Q31" s="12">
        <f t="shared" si="13"/>
        <v>-30360</v>
      </c>
      <c r="R31" s="30">
        <f t="shared" si="14"/>
        <v>-0.12775626998821746</v>
      </c>
    </row>
    <row r="32" spans="1:18" ht="45" hidden="1" x14ac:dyDescent="0.25">
      <c r="A32" s="4">
        <v>85</v>
      </c>
      <c r="B32" s="4">
        <v>85</v>
      </c>
      <c r="C32" s="4" t="s">
        <v>182</v>
      </c>
      <c r="D32" s="13" t="s">
        <v>183</v>
      </c>
      <c r="E32" s="5" t="s">
        <v>180</v>
      </c>
      <c r="F32" s="14">
        <v>3</v>
      </c>
      <c r="G32" s="6">
        <f t="shared" si="10"/>
        <v>7100</v>
      </c>
      <c r="H32" s="7">
        <v>21300</v>
      </c>
      <c r="I32" s="25">
        <v>4500</v>
      </c>
      <c r="J32" s="9" t="s">
        <v>184</v>
      </c>
      <c r="K32" s="10">
        <v>44664</v>
      </c>
      <c r="L32" s="8" t="s">
        <v>185</v>
      </c>
      <c r="M32" s="9" t="str">
        <f t="shared" si="9"/>
        <v>NO ACEPTAR RECOMENDACIÓN MAYOR VALOR</v>
      </c>
      <c r="N32" s="11" t="s">
        <v>695</v>
      </c>
      <c r="O32" s="26">
        <f t="shared" si="11"/>
        <v>-2600</v>
      </c>
      <c r="P32" s="28">
        <f t="shared" si="12"/>
        <v>-0.57777777777777772</v>
      </c>
      <c r="Q32" s="12">
        <f t="shared" si="13"/>
        <v>-7800</v>
      </c>
      <c r="R32" s="30">
        <f t="shared" si="14"/>
        <v>-0.57777777777777772</v>
      </c>
    </row>
    <row r="33" spans="1:18" ht="51" hidden="1" x14ac:dyDescent="0.25">
      <c r="A33" s="4">
        <v>90</v>
      </c>
      <c r="B33" s="4">
        <v>90</v>
      </c>
      <c r="C33" s="4" t="s">
        <v>57</v>
      </c>
      <c r="D33" s="13" t="s">
        <v>192</v>
      </c>
      <c r="E33" s="5" t="s">
        <v>193</v>
      </c>
      <c r="F33" s="14">
        <v>1</v>
      </c>
      <c r="G33" s="6">
        <f t="shared" si="10"/>
        <v>1880</v>
      </c>
      <c r="H33" s="7">
        <v>1880</v>
      </c>
      <c r="I33" s="25" t="s">
        <v>57</v>
      </c>
      <c r="J33" s="9" t="s">
        <v>57</v>
      </c>
      <c r="K33" s="10" t="s">
        <v>57</v>
      </c>
      <c r="L33" s="8" t="s">
        <v>57</v>
      </c>
      <c r="M33" s="9" t="s">
        <v>703</v>
      </c>
      <c r="N33" s="11" t="s">
        <v>42</v>
      </c>
      <c r="O33" s="26" t="str">
        <f t="shared" si="11"/>
        <v>NO APLICA</v>
      </c>
      <c r="P33" s="28" t="str">
        <f t="shared" si="12"/>
        <v>NO APLICA</v>
      </c>
      <c r="Q33" s="53" t="str">
        <f t="shared" si="13"/>
        <v>NO APLICA</v>
      </c>
      <c r="R33" s="30" t="str">
        <f t="shared" si="14"/>
        <v>NO APLICA</v>
      </c>
    </row>
    <row r="34" spans="1:18" ht="51" hidden="1" x14ac:dyDescent="0.25">
      <c r="A34" s="4">
        <v>91</v>
      </c>
      <c r="B34" s="4">
        <v>91</v>
      </c>
      <c r="C34" s="4" t="s">
        <v>57</v>
      </c>
      <c r="D34" s="13" t="s">
        <v>194</v>
      </c>
      <c r="E34" s="5" t="s">
        <v>193</v>
      </c>
      <c r="F34" s="14">
        <v>1</v>
      </c>
      <c r="G34" s="6">
        <f t="shared" si="10"/>
        <v>1880</v>
      </c>
      <c r="H34" s="7">
        <v>1880</v>
      </c>
      <c r="I34" s="25" t="s">
        <v>57</v>
      </c>
      <c r="J34" s="9" t="s">
        <v>57</v>
      </c>
      <c r="K34" s="10" t="s">
        <v>57</v>
      </c>
      <c r="L34" s="8" t="s">
        <v>57</v>
      </c>
      <c r="M34" s="9" t="s">
        <v>703</v>
      </c>
      <c r="N34" s="9" t="s">
        <v>42</v>
      </c>
      <c r="O34" s="26" t="str">
        <f t="shared" si="11"/>
        <v>NO APLICA</v>
      </c>
      <c r="P34" s="28" t="str">
        <f t="shared" si="12"/>
        <v>NO APLICA</v>
      </c>
      <c r="Q34" s="12" t="str">
        <f t="shared" si="13"/>
        <v>NO APLICA</v>
      </c>
      <c r="R34" s="30" t="str">
        <f t="shared" si="14"/>
        <v>NO APLICA</v>
      </c>
    </row>
    <row r="35" spans="1:18" ht="51" hidden="1" x14ac:dyDescent="0.25">
      <c r="A35" s="4">
        <v>92</v>
      </c>
      <c r="B35" s="4">
        <v>92</v>
      </c>
      <c r="C35" s="4" t="s">
        <v>57</v>
      </c>
      <c r="D35" s="13" t="s">
        <v>195</v>
      </c>
      <c r="E35" s="5" t="s">
        <v>193</v>
      </c>
      <c r="F35" s="14">
        <v>1</v>
      </c>
      <c r="G35" s="6">
        <f t="shared" si="10"/>
        <v>1880</v>
      </c>
      <c r="H35" s="7">
        <v>1880</v>
      </c>
      <c r="I35" s="25" t="s">
        <v>57</v>
      </c>
      <c r="J35" s="9" t="s">
        <v>57</v>
      </c>
      <c r="K35" s="10" t="s">
        <v>57</v>
      </c>
      <c r="L35" s="8" t="s">
        <v>57</v>
      </c>
      <c r="M35" s="9" t="s">
        <v>703</v>
      </c>
      <c r="N35" s="9" t="s">
        <v>42</v>
      </c>
      <c r="O35" s="26" t="str">
        <f t="shared" si="11"/>
        <v>NO APLICA</v>
      </c>
      <c r="P35" s="28" t="str">
        <f t="shared" si="12"/>
        <v>NO APLICA</v>
      </c>
      <c r="Q35" s="12" t="str">
        <f t="shared" si="13"/>
        <v>NO APLICA</v>
      </c>
      <c r="R35" s="30" t="str">
        <f t="shared" si="14"/>
        <v>NO APLICA</v>
      </c>
    </row>
    <row r="36" spans="1:18" ht="51" hidden="1" x14ac:dyDescent="0.25">
      <c r="A36" s="4">
        <v>93</v>
      </c>
      <c r="B36" s="4">
        <v>93</v>
      </c>
      <c r="C36" s="4" t="s">
        <v>57</v>
      </c>
      <c r="D36" s="13" t="s">
        <v>196</v>
      </c>
      <c r="E36" s="5" t="s">
        <v>193</v>
      </c>
      <c r="F36" s="14">
        <v>1</v>
      </c>
      <c r="G36" s="6">
        <f t="shared" si="10"/>
        <v>1880</v>
      </c>
      <c r="H36" s="7">
        <v>1880</v>
      </c>
      <c r="I36" s="25" t="s">
        <v>57</v>
      </c>
      <c r="J36" s="9" t="s">
        <v>57</v>
      </c>
      <c r="K36" s="10" t="s">
        <v>57</v>
      </c>
      <c r="L36" s="8" t="s">
        <v>57</v>
      </c>
      <c r="M36" s="9" t="s">
        <v>703</v>
      </c>
      <c r="N36" s="9" t="s">
        <v>42</v>
      </c>
      <c r="O36" s="26" t="str">
        <f t="shared" si="11"/>
        <v>NO APLICA</v>
      </c>
      <c r="P36" s="28" t="str">
        <f t="shared" si="12"/>
        <v>NO APLICA</v>
      </c>
      <c r="Q36" s="12" t="str">
        <f t="shared" si="13"/>
        <v>NO APLICA</v>
      </c>
      <c r="R36" s="30" t="str">
        <f t="shared" si="14"/>
        <v>NO APLICA</v>
      </c>
    </row>
    <row r="37" spans="1:18" ht="30" hidden="1" x14ac:dyDescent="0.25">
      <c r="A37" s="4">
        <v>95</v>
      </c>
      <c r="B37" s="4">
        <v>95</v>
      </c>
      <c r="C37" s="4" t="s">
        <v>197</v>
      </c>
      <c r="D37" s="13" t="s">
        <v>198</v>
      </c>
      <c r="E37" s="5" t="s">
        <v>16</v>
      </c>
      <c r="F37" s="14">
        <v>1</v>
      </c>
      <c r="G37" s="6">
        <f t="shared" si="10"/>
        <v>12400</v>
      </c>
      <c r="H37" s="7">
        <v>12400</v>
      </c>
      <c r="I37" s="25" t="s">
        <v>57</v>
      </c>
      <c r="J37" s="9" t="s">
        <v>57</v>
      </c>
      <c r="K37" s="10" t="s">
        <v>57</v>
      </c>
      <c r="L37" s="8" t="s">
        <v>57</v>
      </c>
      <c r="M37" s="9" t="s">
        <v>703</v>
      </c>
      <c r="N37" s="11" t="s">
        <v>42</v>
      </c>
      <c r="O37" s="26" t="str">
        <f t="shared" si="11"/>
        <v>NO APLICA</v>
      </c>
      <c r="P37" s="28" t="str">
        <f t="shared" si="12"/>
        <v>NO APLICA</v>
      </c>
      <c r="Q37" s="53" t="str">
        <f t="shared" si="13"/>
        <v>NO APLICA</v>
      </c>
      <c r="R37" s="30" t="str">
        <f t="shared" si="14"/>
        <v>NO APLICA</v>
      </c>
    </row>
    <row r="38" spans="1:18" ht="30" hidden="1" x14ac:dyDescent="0.25">
      <c r="A38" s="4">
        <v>96</v>
      </c>
      <c r="B38" s="4">
        <v>96</v>
      </c>
      <c r="C38" s="4" t="s">
        <v>199</v>
      </c>
      <c r="D38" s="13" t="s">
        <v>200</v>
      </c>
      <c r="E38" s="5" t="s">
        <v>16</v>
      </c>
      <c r="F38" s="14">
        <v>17</v>
      </c>
      <c r="G38" s="6">
        <f t="shared" si="10"/>
        <v>19050</v>
      </c>
      <c r="H38" s="7">
        <v>323850</v>
      </c>
      <c r="I38" s="25">
        <v>16700</v>
      </c>
      <c r="J38" s="9" t="s">
        <v>201</v>
      </c>
      <c r="K38" s="10">
        <v>44663</v>
      </c>
      <c r="L38" s="8" t="s">
        <v>202</v>
      </c>
      <c r="M38" s="9" t="str">
        <f t="shared" ref="M38:M43" si="15">+IF(I38&gt;G38,"ACEPTAR RECOMENDACIÓN",IF(I38&lt;G38,"NO ACEPTAR RECOMENDACIÓN MAYOR VALOR",IF(I38=G38,"IGUAL VALOR VERIFICACIÓN",)))</f>
        <v>NO ACEPTAR RECOMENDACIÓN MAYOR VALOR</v>
      </c>
      <c r="N38" s="11" t="s">
        <v>696</v>
      </c>
      <c r="O38" s="26">
        <f t="shared" si="11"/>
        <v>-2350</v>
      </c>
      <c r="P38" s="28">
        <f t="shared" si="12"/>
        <v>-0.1407185628742515</v>
      </c>
      <c r="Q38" s="12">
        <f t="shared" si="13"/>
        <v>-39950</v>
      </c>
      <c r="R38" s="30">
        <f t="shared" si="14"/>
        <v>-0.1407185628742515</v>
      </c>
    </row>
    <row r="39" spans="1:18" ht="30" hidden="1" x14ac:dyDescent="0.25">
      <c r="A39" s="4">
        <v>97</v>
      </c>
      <c r="B39" s="4">
        <v>97</v>
      </c>
      <c r="C39" s="4" t="s">
        <v>203</v>
      </c>
      <c r="D39" s="13" t="s">
        <v>204</v>
      </c>
      <c r="E39" s="5" t="s">
        <v>16</v>
      </c>
      <c r="F39" s="14">
        <v>10</v>
      </c>
      <c r="G39" s="6">
        <f t="shared" si="10"/>
        <v>19050</v>
      </c>
      <c r="H39" s="7">
        <v>190500</v>
      </c>
      <c r="I39" s="25">
        <v>16477</v>
      </c>
      <c r="J39" s="9" t="s">
        <v>53</v>
      </c>
      <c r="K39" s="10">
        <v>44835</v>
      </c>
      <c r="L39" s="8" t="s">
        <v>71</v>
      </c>
      <c r="M39" s="9" t="str">
        <f t="shared" si="15"/>
        <v>NO ACEPTAR RECOMENDACIÓN MAYOR VALOR</v>
      </c>
      <c r="N39" s="11" t="s">
        <v>696</v>
      </c>
      <c r="O39" s="26">
        <f t="shared" si="11"/>
        <v>-2573</v>
      </c>
      <c r="P39" s="28">
        <f t="shared" si="12"/>
        <v>-0.15615706742732294</v>
      </c>
      <c r="Q39" s="12">
        <f t="shared" si="13"/>
        <v>-25730</v>
      </c>
      <c r="R39" s="30">
        <f t="shared" si="14"/>
        <v>-0.15615706742732294</v>
      </c>
    </row>
    <row r="40" spans="1:18" ht="30" hidden="1" x14ac:dyDescent="0.25">
      <c r="A40" s="4">
        <v>98</v>
      </c>
      <c r="B40" s="4">
        <v>98</v>
      </c>
      <c r="C40" s="4" t="s">
        <v>205</v>
      </c>
      <c r="D40" s="13" t="s">
        <v>206</v>
      </c>
      <c r="E40" s="5" t="s">
        <v>16</v>
      </c>
      <c r="F40" s="14">
        <v>4</v>
      </c>
      <c r="G40" s="6">
        <f t="shared" si="10"/>
        <v>19050</v>
      </c>
      <c r="H40" s="7">
        <v>76200</v>
      </c>
      <c r="I40" s="25">
        <v>15795</v>
      </c>
      <c r="J40" s="9" t="s">
        <v>53</v>
      </c>
      <c r="K40" s="10">
        <v>44835</v>
      </c>
      <c r="L40" s="8" t="s">
        <v>71</v>
      </c>
      <c r="M40" s="9" t="str">
        <f t="shared" si="15"/>
        <v>NO ACEPTAR RECOMENDACIÓN MAYOR VALOR</v>
      </c>
      <c r="N40" s="11" t="s">
        <v>696</v>
      </c>
      <c r="O40" s="26">
        <f t="shared" si="11"/>
        <v>-3255</v>
      </c>
      <c r="P40" s="28">
        <f t="shared" si="12"/>
        <v>-0.2060778727445394</v>
      </c>
      <c r="Q40" s="12">
        <f t="shared" si="13"/>
        <v>-13020</v>
      </c>
      <c r="R40" s="30">
        <f t="shared" si="14"/>
        <v>-0.2060778727445394</v>
      </c>
    </row>
    <row r="41" spans="1:18" ht="38.25" hidden="1" x14ac:dyDescent="0.25">
      <c r="A41" s="4">
        <v>105</v>
      </c>
      <c r="B41" s="4">
        <v>105</v>
      </c>
      <c r="C41" s="4" t="s">
        <v>211</v>
      </c>
      <c r="D41" s="16" t="s">
        <v>212</v>
      </c>
      <c r="E41" s="5" t="s">
        <v>66</v>
      </c>
      <c r="F41" s="14">
        <v>15</v>
      </c>
      <c r="G41" s="6">
        <f t="shared" si="10"/>
        <v>16500</v>
      </c>
      <c r="H41" s="7">
        <v>247500</v>
      </c>
      <c r="I41" s="25">
        <v>15000</v>
      </c>
      <c r="J41" s="9" t="s">
        <v>685</v>
      </c>
      <c r="K41" s="10">
        <v>44756</v>
      </c>
      <c r="L41" s="8" t="s">
        <v>686</v>
      </c>
      <c r="M41" s="9" t="str">
        <f t="shared" si="15"/>
        <v>NO ACEPTAR RECOMENDACIÓN MAYOR VALOR</v>
      </c>
      <c r="N41" s="11" t="s">
        <v>696</v>
      </c>
      <c r="O41" s="26">
        <f t="shared" si="11"/>
        <v>-1500</v>
      </c>
      <c r="P41" s="28">
        <f t="shared" si="12"/>
        <v>-0.1</v>
      </c>
      <c r="Q41" s="12">
        <f t="shared" si="13"/>
        <v>-22500</v>
      </c>
      <c r="R41" s="30">
        <f t="shared" si="14"/>
        <v>-0.1</v>
      </c>
    </row>
    <row r="42" spans="1:18" ht="30" hidden="1" x14ac:dyDescent="0.25">
      <c r="A42" s="4">
        <v>108</v>
      </c>
      <c r="B42" s="4">
        <v>108</v>
      </c>
      <c r="C42" s="4" t="s">
        <v>218</v>
      </c>
      <c r="D42" s="13" t="s">
        <v>219</v>
      </c>
      <c r="E42" s="5" t="s">
        <v>16</v>
      </c>
      <c r="F42" s="14">
        <v>84</v>
      </c>
      <c r="G42" s="6">
        <f t="shared" si="10"/>
        <v>5815</v>
      </c>
      <c r="H42" s="7">
        <v>488460</v>
      </c>
      <c r="I42" s="25">
        <v>5364</v>
      </c>
      <c r="J42" s="9" t="s">
        <v>53</v>
      </c>
      <c r="K42" s="10" t="s">
        <v>677</v>
      </c>
      <c r="L42" s="8" t="s">
        <v>71</v>
      </c>
      <c r="M42" s="9" t="str">
        <f t="shared" si="15"/>
        <v>NO ACEPTAR RECOMENDACIÓN MAYOR VALOR</v>
      </c>
      <c r="N42" s="11" t="s">
        <v>696</v>
      </c>
      <c r="O42" s="26">
        <f t="shared" si="11"/>
        <v>-451</v>
      </c>
      <c r="P42" s="28">
        <f t="shared" si="12"/>
        <v>-8.4079045488441459E-2</v>
      </c>
      <c r="Q42" s="12">
        <f t="shared" si="13"/>
        <v>-37884</v>
      </c>
      <c r="R42" s="30">
        <f t="shared" si="14"/>
        <v>-8.4079045488441459E-2</v>
      </c>
    </row>
    <row r="43" spans="1:18" ht="30" hidden="1" x14ac:dyDescent="0.25">
      <c r="A43" s="4">
        <v>118</v>
      </c>
      <c r="B43" s="4">
        <v>118</v>
      </c>
      <c r="C43" s="4" t="s">
        <v>229</v>
      </c>
      <c r="D43" s="5" t="s">
        <v>230</v>
      </c>
      <c r="E43" s="5" t="s">
        <v>16</v>
      </c>
      <c r="F43" s="14">
        <v>55</v>
      </c>
      <c r="G43" s="6">
        <f t="shared" si="10"/>
        <v>288</v>
      </c>
      <c r="H43" s="7">
        <v>15840</v>
      </c>
      <c r="I43" s="25">
        <v>249.9</v>
      </c>
      <c r="J43" s="9" t="s">
        <v>231</v>
      </c>
      <c r="K43" s="10">
        <v>44835</v>
      </c>
      <c r="L43" s="8" t="s">
        <v>232</v>
      </c>
      <c r="M43" s="9" t="str">
        <f t="shared" si="15"/>
        <v>NO ACEPTAR RECOMENDACIÓN MAYOR VALOR</v>
      </c>
      <c r="N43" s="11" t="s">
        <v>696</v>
      </c>
      <c r="O43" s="26">
        <f t="shared" si="11"/>
        <v>-38.099999999999994</v>
      </c>
      <c r="P43" s="28">
        <f t="shared" si="12"/>
        <v>-0.15246098439375746</v>
      </c>
      <c r="Q43" s="12">
        <f t="shared" si="13"/>
        <v>-2095.4999999999995</v>
      </c>
      <c r="R43" s="30">
        <f t="shared" si="14"/>
        <v>-0.15246098439375746</v>
      </c>
    </row>
    <row r="44" spans="1:18" ht="30" hidden="1" x14ac:dyDescent="0.25">
      <c r="A44" s="4">
        <v>122</v>
      </c>
      <c r="B44" s="4">
        <v>122</v>
      </c>
      <c r="C44" s="4" t="s">
        <v>235</v>
      </c>
      <c r="D44" s="5" t="s">
        <v>236</v>
      </c>
      <c r="E44" s="5" t="s">
        <v>27</v>
      </c>
      <c r="F44" s="14">
        <v>1</v>
      </c>
      <c r="G44" s="6">
        <f t="shared" si="10"/>
        <v>1224719</v>
      </c>
      <c r="H44" s="7">
        <v>1224719</v>
      </c>
      <c r="I44" s="25" t="s">
        <v>57</v>
      </c>
      <c r="J44" s="9" t="s">
        <v>57</v>
      </c>
      <c r="K44" s="10" t="s">
        <v>57</v>
      </c>
      <c r="L44" s="8" t="s">
        <v>57</v>
      </c>
      <c r="M44" s="9" t="s">
        <v>703</v>
      </c>
      <c r="N44" s="9" t="s">
        <v>42</v>
      </c>
      <c r="O44" s="26" t="str">
        <f t="shared" si="11"/>
        <v>NO APLICA</v>
      </c>
      <c r="P44" s="28" t="str">
        <f t="shared" si="12"/>
        <v>NO APLICA</v>
      </c>
      <c r="Q44" s="12" t="str">
        <f t="shared" si="13"/>
        <v>NO APLICA</v>
      </c>
      <c r="R44" s="30" t="str">
        <f t="shared" si="14"/>
        <v>NO APLICA</v>
      </c>
    </row>
    <row r="45" spans="1:18" ht="90" hidden="1" x14ac:dyDescent="0.25">
      <c r="A45" s="4">
        <v>123</v>
      </c>
      <c r="B45" s="4">
        <v>123</v>
      </c>
      <c r="C45" s="4" t="s">
        <v>237</v>
      </c>
      <c r="D45" s="13" t="s">
        <v>238</v>
      </c>
      <c r="E45" s="13" t="s">
        <v>38</v>
      </c>
      <c r="F45" s="6">
        <v>1000</v>
      </c>
      <c r="G45" s="6">
        <f t="shared" si="10"/>
        <v>1964</v>
      </c>
      <c r="H45" s="7">
        <v>1964000</v>
      </c>
      <c r="I45" s="25">
        <v>1502</v>
      </c>
      <c r="J45" s="9" t="s">
        <v>678</v>
      </c>
      <c r="K45" s="10">
        <v>44792</v>
      </c>
      <c r="L45" s="8" t="s">
        <v>679</v>
      </c>
      <c r="M45" s="9" t="str">
        <f t="shared" ref="M45:M50" si="16">+IF(I45&gt;G45,"ACEPTAR RECOMENDACIÓN",IF(I45&lt;G45,"NO ACEPTAR RECOMENDACIÓN MAYOR VALOR",IF(I45=G45,"IGUAL VALOR VERIFICACIÓN",)))</f>
        <v>NO ACEPTAR RECOMENDACIÓN MAYOR VALOR</v>
      </c>
      <c r="N45" s="11" t="s">
        <v>696</v>
      </c>
      <c r="O45" s="26">
        <f t="shared" si="11"/>
        <v>-462</v>
      </c>
      <c r="P45" s="28">
        <f t="shared" si="12"/>
        <v>-0.30758988015978694</v>
      </c>
      <c r="Q45" s="12">
        <f t="shared" si="13"/>
        <v>-462000</v>
      </c>
      <c r="R45" s="30">
        <f t="shared" si="14"/>
        <v>-0.30758988015978694</v>
      </c>
    </row>
    <row r="46" spans="1:18" ht="90" hidden="1" x14ac:dyDescent="0.25">
      <c r="A46" s="4">
        <v>125</v>
      </c>
      <c r="B46" s="4">
        <v>125</v>
      </c>
      <c r="C46" s="4" t="s">
        <v>239</v>
      </c>
      <c r="D46" s="13" t="s">
        <v>240</v>
      </c>
      <c r="E46" s="5" t="s">
        <v>241</v>
      </c>
      <c r="F46" s="6">
        <v>1700</v>
      </c>
      <c r="G46" s="6">
        <f t="shared" si="10"/>
        <v>1516.06</v>
      </c>
      <c r="H46" s="7">
        <v>2577302</v>
      </c>
      <c r="I46" s="25">
        <v>1044</v>
      </c>
      <c r="J46" s="9" t="s">
        <v>678</v>
      </c>
      <c r="K46" s="10">
        <v>44792</v>
      </c>
      <c r="L46" s="8" t="s">
        <v>679</v>
      </c>
      <c r="M46" s="9" t="str">
        <f t="shared" si="16"/>
        <v>NO ACEPTAR RECOMENDACIÓN MAYOR VALOR</v>
      </c>
      <c r="N46" s="11" t="s">
        <v>696</v>
      </c>
      <c r="O46" s="26">
        <f t="shared" si="11"/>
        <v>-472.05999999999995</v>
      </c>
      <c r="P46" s="28">
        <f t="shared" si="12"/>
        <v>-0.45216475095785436</v>
      </c>
      <c r="Q46" s="12">
        <f t="shared" si="13"/>
        <v>-802501.99999999988</v>
      </c>
      <c r="R46" s="30">
        <f t="shared" si="14"/>
        <v>-0.45216475095785436</v>
      </c>
    </row>
    <row r="47" spans="1:18" ht="51" hidden="1" x14ac:dyDescent="0.25">
      <c r="A47" s="4">
        <v>126</v>
      </c>
      <c r="B47" s="4">
        <v>126</v>
      </c>
      <c r="C47" s="4" t="s">
        <v>242</v>
      </c>
      <c r="D47" s="13" t="s">
        <v>243</v>
      </c>
      <c r="E47" s="5" t="s">
        <v>241</v>
      </c>
      <c r="F47" s="14">
        <v>540</v>
      </c>
      <c r="G47" s="6">
        <f t="shared" si="10"/>
        <v>561.68000000000006</v>
      </c>
      <c r="H47" s="7">
        <v>303307.2</v>
      </c>
      <c r="I47" s="25">
        <v>549.78</v>
      </c>
      <c r="J47" s="9" t="s">
        <v>244</v>
      </c>
      <c r="K47" s="10">
        <v>44835</v>
      </c>
      <c r="L47" s="8" t="s">
        <v>245</v>
      </c>
      <c r="M47" s="9" t="str">
        <f t="shared" si="16"/>
        <v>NO ACEPTAR RECOMENDACIÓN MAYOR VALOR</v>
      </c>
      <c r="N47" s="11" t="s">
        <v>696</v>
      </c>
      <c r="O47" s="26">
        <f t="shared" si="11"/>
        <v>-11.900000000000091</v>
      </c>
      <c r="P47" s="28">
        <f t="shared" si="12"/>
        <v>-2.1645021645021811E-2</v>
      </c>
      <c r="Q47" s="12">
        <f t="shared" si="13"/>
        <v>-6426.0000000000491</v>
      </c>
      <c r="R47" s="30">
        <f t="shared" si="14"/>
        <v>-2.1645021645021811E-2</v>
      </c>
    </row>
    <row r="48" spans="1:18" ht="38.25" hidden="1" x14ac:dyDescent="0.25">
      <c r="A48" s="4">
        <v>129</v>
      </c>
      <c r="B48" s="4">
        <v>129</v>
      </c>
      <c r="C48" s="4" t="s">
        <v>250</v>
      </c>
      <c r="D48" s="13" t="s">
        <v>251</v>
      </c>
      <c r="E48" s="5" t="s">
        <v>59</v>
      </c>
      <c r="F48" s="14">
        <v>400</v>
      </c>
      <c r="G48" s="6">
        <f t="shared" si="10"/>
        <v>20625</v>
      </c>
      <c r="H48" s="7">
        <v>8250000</v>
      </c>
      <c r="I48" s="25">
        <v>15225</v>
      </c>
      <c r="J48" s="9" t="s">
        <v>53</v>
      </c>
      <c r="K48" s="10">
        <v>44753</v>
      </c>
      <c r="L48" s="8" t="s">
        <v>687</v>
      </c>
      <c r="M48" s="9" t="str">
        <f t="shared" si="16"/>
        <v>NO ACEPTAR RECOMENDACIÓN MAYOR VALOR</v>
      </c>
      <c r="N48" s="11" t="s">
        <v>696</v>
      </c>
      <c r="O48" s="26">
        <f t="shared" si="11"/>
        <v>-5400</v>
      </c>
      <c r="P48" s="28">
        <f t="shared" si="12"/>
        <v>-0.35467980295566504</v>
      </c>
      <c r="Q48" s="12">
        <f t="shared" si="13"/>
        <v>-2160000</v>
      </c>
      <c r="R48" s="30">
        <f t="shared" si="14"/>
        <v>-0.35467980295566504</v>
      </c>
    </row>
    <row r="49" spans="1:18" ht="38.25" hidden="1" x14ac:dyDescent="0.25">
      <c r="A49" s="4">
        <v>130</v>
      </c>
      <c r="B49" s="4">
        <v>130</v>
      </c>
      <c r="C49" s="4" t="s">
        <v>252</v>
      </c>
      <c r="D49" s="13" t="s">
        <v>253</v>
      </c>
      <c r="E49" s="5" t="s">
        <v>59</v>
      </c>
      <c r="F49" s="14">
        <v>65</v>
      </c>
      <c r="G49" s="6">
        <f t="shared" si="10"/>
        <v>20625</v>
      </c>
      <c r="H49" s="7">
        <v>1340625</v>
      </c>
      <c r="I49" s="25">
        <v>17955</v>
      </c>
      <c r="J49" s="9" t="s">
        <v>53</v>
      </c>
      <c r="K49" s="10">
        <v>44753</v>
      </c>
      <c r="L49" s="8" t="s">
        <v>687</v>
      </c>
      <c r="M49" s="9" t="str">
        <f t="shared" si="16"/>
        <v>NO ACEPTAR RECOMENDACIÓN MAYOR VALOR</v>
      </c>
      <c r="N49" s="11" t="s">
        <v>696</v>
      </c>
      <c r="O49" s="26">
        <f t="shared" si="11"/>
        <v>-2670</v>
      </c>
      <c r="P49" s="28">
        <f t="shared" si="12"/>
        <v>-0.14870509607351712</v>
      </c>
      <c r="Q49" s="12">
        <f t="shared" si="13"/>
        <v>-173550</v>
      </c>
      <c r="R49" s="30">
        <f t="shared" si="14"/>
        <v>-0.14870509607351712</v>
      </c>
    </row>
    <row r="50" spans="1:18" ht="30" hidden="1" x14ac:dyDescent="0.25">
      <c r="A50" s="4">
        <v>132</v>
      </c>
      <c r="B50" s="4">
        <v>132</v>
      </c>
      <c r="C50" s="4" t="s">
        <v>256</v>
      </c>
      <c r="D50" s="5" t="s">
        <v>257</v>
      </c>
      <c r="E50" s="5" t="s">
        <v>27</v>
      </c>
      <c r="F50" s="14">
        <v>103</v>
      </c>
      <c r="G50" s="6">
        <f t="shared" si="10"/>
        <v>19398</v>
      </c>
      <c r="H50" s="7">
        <v>1997994</v>
      </c>
      <c r="I50" s="25">
        <v>12821</v>
      </c>
      <c r="J50" s="9" t="s">
        <v>95</v>
      </c>
      <c r="K50" s="10">
        <v>44835</v>
      </c>
      <c r="L50" s="8" t="s">
        <v>121</v>
      </c>
      <c r="M50" s="9" t="str">
        <f t="shared" si="16"/>
        <v>NO ACEPTAR RECOMENDACIÓN MAYOR VALOR</v>
      </c>
      <c r="N50" s="11" t="s">
        <v>696</v>
      </c>
      <c r="O50" s="26">
        <f t="shared" si="11"/>
        <v>-6577</v>
      </c>
      <c r="P50" s="28">
        <f t="shared" si="12"/>
        <v>-0.51298650651275246</v>
      </c>
      <c r="Q50" s="12">
        <f t="shared" si="13"/>
        <v>-677431</v>
      </c>
      <c r="R50" s="30">
        <f t="shared" si="14"/>
        <v>-0.51298650651275246</v>
      </c>
    </row>
    <row r="51" spans="1:18" ht="30" hidden="1" x14ac:dyDescent="0.25">
      <c r="A51" s="4">
        <v>136</v>
      </c>
      <c r="B51" s="4">
        <v>136</v>
      </c>
      <c r="C51" s="4" t="s">
        <v>260</v>
      </c>
      <c r="D51" s="13" t="s">
        <v>261</v>
      </c>
      <c r="E51" s="5" t="s">
        <v>16</v>
      </c>
      <c r="F51" s="14">
        <v>1</v>
      </c>
      <c r="G51" s="6">
        <f t="shared" si="10"/>
        <v>118</v>
      </c>
      <c r="H51" s="15">
        <v>118</v>
      </c>
      <c r="I51" s="25" t="s">
        <v>57</v>
      </c>
      <c r="J51" s="9" t="s">
        <v>57</v>
      </c>
      <c r="K51" s="10" t="s">
        <v>57</v>
      </c>
      <c r="L51" s="8" t="s">
        <v>57</v>
      </c>
      <c r="M51" s="9" t="s">
        <v>703</v>
      </c>
      <c r="N51" s="11" t="s">
        <v>42</v>
      </c>
      <c r="O51" s="26" t="str">
        <f t="shared" si="11"/>
        <v>NO APLICA</v>
      </c>
      <c r="P51" s="28" t="str">
        <f t="shared" si="12"/>
        <v>NO APLICA</v>
      </c>
      <c r="Q51" s="53" t="str">
        <f t="shared" si="13"/>
        <v>NO APLICA</v>
      </c>
      <c r="R51" s="30" t="str">
        <f t="shared" si="14"/>
        <v>NO APLICA</v>
      </c>
    </row>
    <row r="52" spans="1:18" ht="30" hidden="1" x14ac:dyDescent="0.25">
      <c r="A52" s="4">
        <v>137</v>
      </c>
      <c r="B52" s="4">
        <v>137</v>
      </c>
      <c r="C52" s="4" t="s">
        <v>262</v>
      </c>
      <c r="D52" s="13" t="s">
        <v>263</v>
      </c>
      <c r="E52" s="5" t="s">
        <v>16</v>
      </c>
      <c r="F52" s="14">
        <v>449</v>
      </c>
      <c r="G52" s="6">
        <f t="shared" si="10"/>
        <v>826</v>
      </c>
      <c r="H52" s="7">
        <v>370874</v>
      </c>
      <c r="I52" s="25">
        <v>825.86</v>
      </c>
      <c r="J52" s="9" t="s">
        <v>114</v>
      </c>
      <c r="K52" s="10">
        <v>44834</v>
      </c>
      <c r="L52" s="8" t="s">
        <v>115</v>
      </c>
      <c r="M52" s="9" t="str">
        <f t="shared" ref="M52:M57" si="17">+IF(I52&gt;G52,"ACEPTAR RECOMENDACIÓN",IF(I52&lt;G52,"NO ACEPTAR RECOMENDACIÓN MAYOR VALOR",IF(I52=G52,"IGUAL VALOR VERIFICACIÓN",)))</f>
        <v>NO ACEPTAR RECOMENDACIÓN MAYOR VALOR</v>
      </c>
      <c r="N52" s="11" t="s">
        <v>697</v>
      </c>
      <c r="O52" s="26">
        <f t="shared" si="11"/>
        <v>-0.13999999999998636</v>
      </c>
      <c r="P52" s="28">
        <f t="shared" si="12"/>
        <v>-1.6952025767077514E-4</v>
      </c>
      <c r="Q52" s="12">
        <f t="shared" si="13"/>
        <v>-62.859999999993875</v>
      </c>
      <c r="R52" s="30">
        <f t="shared" si="14"/>
        <v>-1.6952025767077514E-4</v>
      </c>
    </row>
    <row r="53" spans="1:18" ht="30" hidden="1" x14ac:dyDescent="0.25">
      <c r="A53" s="4">
        <v>142</v>
      </c>
      <c r="B53" s="4">
        <v>142</v>
      </c>
      <c r="C53" s="4" t="s">
        <v>266</v>
      </c>
      <c r="D53" s="13" t="s">
        <v>267</v>
      </c>
      <c r="E53" s="5" t="s">
        <v>193</v>
      </c>
      <c r="F53" s="14">
        <v>63</v>
      </c>
      <c r="G53" s="6">
        <f t="shared" si="10"/>
        <v>8505</v>
      </c>
      <c r="H53" s="7">
        <v>535815</v>
      </c>
      <c r="I53" s="25">
        <v>6671</v>
      </c>
      <c r="J53" s="9" t="s">
        <v>268</v>
      </c>
      <c r="K53" s="10">
        <v>44676</v>
      </c>
      <c r="L53" s="8" t="s">
        <v>269</v>
      </c>
      <c r="M53" s="9" t="str">
        <f t="shared" si="17"/>
        <v>NO ACEPTAR RECOMENDACIÓN MAYOR VALOR</v>
      </c>
      <c r="N53" s="11" t="s">
        <v>696</v>
      </c>
      <c r="O53" s="26">
        <f t="shared" si="11"/>
        <v>-1834</v>
      </c>
      <c r="P53" s="28">
        <f t="shared" si="12"/>
        <v>-0.27492130115424973</v>
      </c>
      <c r="Q53" s="12">
        <f t="shared" si="13"/>
        <v>-115542</v>
      </c>
      <c r="R53" s="30">
        <f t="shared" si="14"/>
        <v>-0.27492130115424973</v>
      </c>
    </row>
    <row r="54" spans="1:18" ht="30" hidden="1" x14ac:dyDescent="0.25">
      <c r="A54" s="4">
        <v>151</v>
      </c>
      <c r="B54" s="4">
        <v>151</v>
      </c>
      <c r="C54" s="4" t="s">
        <v>276</v>
      </c>
      <c r="D54" s="5" t="s">
        <v>277</v>
      </c>
      <c r="E54" s="5" t="s">
        <v>16</v>
      </c>
      <c r="F54" s="14">
        <v>600</v>
      </c>
      <c r="G54" s="6">
        <f t="shared" si="10"/>
        <v>4284</v>
      </c>
      <c r="H54" s="7">
        <v>2570400</v>
      </c>
      <c r="I54" s="25">
        <v>2694</v>
      </c>
      <c r="J54" s="9" t="s">
        <v>95</v>
      </c>
      <c r="K54" s="10">
        <v>44546</v>
      </c>
      <c r="L54" s="8" t="s">
        <v>96</v>
      </c>
      <c r="M54" s="9" t="str">
        <f t="shared" si="17"/>
        <v>NO ACEPTAR RECOMENDACIÓN MAYOR VALOR</v>
      </c>
      <c r="N54" s="11" t="s">
        <v>696</v>
      </c>
      <c r="O54" s="26">
        <f t="shared" si="11"/>
        <v>-1590</v>
      </c>
      <c r="P54" s="28">
        <f t="shared" si="12"/>
        <v>-0.59020044543429839</v>
      </c>
      <c r="Q54" s="12">
        <f t="shared" si="13"/>
        <v>-954000</v>
      </c>
      <c r="R54" s="30">
        <f t="shared" si="14"/>
        <v>-0.59020044543429839</v>
      </c>
    </row>
    <row r="55" spans="1:18" ht="30" hidden="1" x14ac:dyDescent="0.25">
      <c r="A55" s="4">
        <v>156</v>
      </c>
      <c r="B55" s="4">
        <v>156</v>
      </c>
      <c r="C55" s="4" t="s">
        <v>278</v>
      </c>
      <c r="D55" s="13" t="s">
        <v>279</v>
      </c>
      <c r="E55" s="5" t="s">
        <v>16</v>
      </c>
      <c r="F55" s="6">
        <v>1500</v>
      </c>
      <c r="G55" s="6">
        <f t="shared" si="10"/>
        <v>5926</v>
      </c>
      <c r="H55" s="7">
        <v>8889000</v>
      </c>
      <c r="I55" s="25">
        <v>5338</v>
      </c>
      <c r="J55" s="9" t="s">
        <v>95</v>
      </c>
      <c r="K55" s="10">
        <v>44671</v>
      </c>
      <c r="L55" s="8" t="s">
        <v>280</v>
      </c>
      <c r="M55" s="9" t="str">
        <f t="shared" si="17"/>
        <v>NO ACEPTAR RECOMENDACIÓN MAYOR VALOR</v>
      </c>
      <c r="N55" s="11" t="s">
        <v>696</v>
      </c>
      <c r="O55" s="26">
        <f t="shared" si="11"/>
        <v>-588</v>
      </c>
      <c r="P55" s="28">
        <f t="shared" si="12"/>
        <v>-0.11015361558636193</v>
      </c>
      <c r="Q55" s="12">
        <f t="shared" si="13"/>
        <v>-882000</v>
      </c>
      <c r="R55" s="30">
        <f t="shared" si="14"/>
        <v>-0.11015361558636193</v>
      </c>
    </row>
    <row r="56" spans="1:18" ht="30" hidden="1" x14ac:dyDescent="0.25">
      <c r="A56" s="4">
        <v>157</v>
      </c>
      <c r="B56" s="4">
        <v>157</v>
      </c>
      <c r="C56" s="4" t="s">
        <v>281</v>
      </c>
      <c r="D56" s="13" t="s">
        <v>282</v>
      </c>
      <c r="E56" s="5" t="s">
        <v>27</v>
      </c>
      <c r="F56" s="14">
        <v>19</v>
      </c>
      <c r="G56" s="6">
        <f t="shared" si="10"/>
        <v>7549</v>
      </c>
      <c r="H56" s="7">
        <v>143431</v>
      </c>
      <c r="I56" s="25">
        <v>6580.0000000000009</v>
      </c>
      <c r="J56" s="9" t="s">
        <v>283</v>
      </c>
      <c r="K56" s="10">
        <v>44805</v>
      </c>
      <c r="L56" s="8" t="s">
        <v>284</v>
      </c>
      <c r="M56" s="9" t="str">
        <f t="shared" si="17"/>
        <v>NO ACEPTAR RECOMENDACIÓN MAYOR VALOR</v>
      </c>
      <c r="N56" s="11" t="s">
        <v>696</v>
      </c>
      <c r="O56" s="26">
        <f t="shared" si="11"/>
        <v>-968.99999999999909</v>
      </c>
      <c r="P56" s="28">
        <f t="shared" si="12"/>
        <v>-0.14726443768996944</v>
      </c>
      <c r="Q56" s="12">
        <f t="shared" si="13"/>
        <v>-18410.999999999982</v>
      </c>
      <c r="R56" s="30">
        <f t="shared" si="14"/>
        <v>-0.14726443768996944</v>
      </c>
    </row>
    <row r="57" spans="1:18" ht="30" hidden="1" x14ac:dyDescent="0.25">
      <c r="A57" s="4">
        <v>163</v>
      </c>
      <c r="B57" s="4">
        <v>163</v>
      </c>
      <c r="C57" s="4" t="s">
        <v>292</v>
      </c>
      <c r="D57" s="13" t="s">
        <v>293</v>
      </c>
      <c r="E57" s="5" t="s">
        <v>27</v>
      </c>
      <c r="F57" s="6">
        <v>18000</v>
      </c>
      <c r="G57" s="6">
        <f t="shared" si="10"/>
        <v>329</v>
      </c>
      <c r="H57" s="7">
        <v>5922000</v>
      </c>
      <c r="I57" s="25">
        <v>295</v>
      </c>
      <c r="J57" s="9" t="s">
        <v>17</v>
      </c>
      <c r="K57" s="10">
        <v>44547</v>
      </c>
      <c r="L57" s="8" t="s">
        <v>18</v>
      </c>
      <c r="M57" s="9" t="str">
        <f t="shared" si="17"/>
        <v>NO ACEPTAR RECOMENDACIÓN MAYOR VALOR</v>
      </c>
      <c r="N57" s="11" t="s">
        <v>696</v>
      </c>
      <c r="O57" s="26">
        <f t="shared" si="11"/>
        <v>-34</v>
      </c>
      <c r="P57" s="28">
        <f t="shared" si="12"/>
        <v>-0.11525423728813559</v>
      </c>
      <c r="Q57" s="12">
        <f t="shared" si="13"/>
        <v>-612000</v>
      </c>
      <c r="R57" s="30">
        <f t="shared" si="14"/>
        <v>-0.11525423728813559</v>
      </c>
    </row>
    <row r="58" spans="1:18" ht="38.25" hidden="1" x14ac:dyDescent="0.25">
      <c r="A58" s="4">
        <v>166</v>
      </c>
      <c r="B58" s="4">
        <v>166</v>
      </c>
      <c r="C58" s="4" t="s">
        <v>294</v>
      </c>
      <c r="D58" s="13" t="s">
        <v>295</v>
      </c>
      <c r="E58" s="5" t="s">
        <v>27</v>
      </c>
      <c r="F58" s="14">
        <v>1</v>
      </c>
      <c r="G58" s="6">
        <f t="shared" si="10"/>
        <v>68740</v>
      </c>
      <c r="H58" s="7">
        <v>68740</v>
      </c>
      <c r="I58" s="25" t="s">
        <v>57</v>
      </c>
      <c r="J58" s="9" t="s">
        <v>57</v>
      </c>
      <c r="K58" s="10" t="s">
        <v>57</v>
      </c>
      <c r="L58" s="8" t="s">
        <v>57</v>
      </c>
      <c r="M58" s="9" t="s">
        <v>703</v>
      </c>
      <c r="N58" s="9" t="s">
        <v>42</v>
      </c>
      <c r="O58" s="26" t="str">
        <f t="shared" si="11"/>
        <v>NO APLICA</v>
      </c>
      <c r="P58" s="28" t="str">
        <f t="shared" si="12"/>
        <v>NO APLICA</v>
      </c>
      <c r="Q58" s="12" t="str">
        <f t="shared" si="13"/>
        <v>NO APLICA</v>
      </c>
      <c r="R58" s="30" t="str">
        <f t="shared" si="14"/>
        <v>NO APLICA</v>
      </c>
    </row>
    <row r="59" spans="1:18" ht="30" hidden="1" x14ac:dyDescent="0.25">
      <c r="A59" s="4">
        <v>171</v>
      </c>
      <c r="B59" s="4">
        <v>171</v>
      </c>
      <c r="C59" s="4" t="s">
        <v>298</v>
      </c>
      <c r="D59" s="16" t="s">
        <v>299</v>
      </c>
      <c r="E59" s="5" t="s">
        <v>180</v>
      </c>
      <c r="F59" s="14">
        <v>1</v>
      </c>
      <c r="G59" s="6">
        <f t="shared" si="10"/>
        <v>1230000</v>
      </c>
      <c r="H59" s="7">
        <v>1230000</v>
      </c>
      <c r="I59" s="25" t="s">
        <v>57</v>
      </c>
      <c r="J59" s="9" t="s">
        <v>57</v>
      </c>
      <c r="K59" s="10" t="s">
        <v>57</v>
      </c>
      <c r="L59" s="8" t="s">
        <v>57</v>
      </c>
      <c r="M59" s="9" t="s">
        <v>703</v>
      </c>
      <c r="N59" s="9" t="s">
        <v>42</v>
      </c>
      <c r="O59" s="26" t="str">
        <f t="shared" si="11"/>
        <v>NO APLICA</v>
      </c>
      <c r="P59" s="28" t="str">
        <f t="shared" si="12"/>
        <v>NO APLICA</v>
      </c>
      <c r="Q59" s="12" t="str">
        <f t="shared" si="13"/>
        <v>NO APLICA</v>
      </c>
      <c r="R59" s="30" t="str">
        <f t="shared" si="14"/>
        <v>NO APLICA</v>
      </c>
    </row>
    <row r="60" spans="1:18" ht="38.25" hidden="1" x14ac:dyDescent="0.25">
      <c r="A60" s="4">
        <v>172</v>
      </c>
      <c r="B60" s="4">
        <v>172</v>
      </c>
      <c r="C60" s="4" t="s">
        <v>300</v>
      </c>
      <c r="D60" s="13" t="s">
        <v>301</v>
      </c>
      <c r="E60" s="13" t="s">
        <v>302</v>
      </c>
      <c r="F60" s="14">
        <v>1</v>
      </c>
      <c r="G60" s="6">
        <f t="shared" si="10"/>
        <v>419881.98</v>
      </c>
      <c r="H60" s="7">
        <v>419881.98</v>
      </c>
      <c r="I60" s="25" t="s">
        <v>57</v>
      </c>
      <c r="J60" s="9" t="s">
        <v>57</v>
      </c>
      <c r="K60" s="10" t="s">
        <v>57</v>
      </c>
      <c r="L60" s="8" t="s">
        <v>57</v>
      </c>
      <c r="M60" s="9" t="s">
        <v>703</v>
      </c>
      <c r="N60" s="9" t="s">
        <v>42</v>
      </c>
      <c r="O60" s="26" t="str">
        <f t="shared" si="11"/>
        <v>NO APLICA</v>
      </c>
      <c r="P60" s="28" t="str">
        <f t="shared" si="12"/>
        <v>NO APLICA</v>
      </c>
      <c r="Q60" s="12" t="str">
        <f t="shared" si="13"/>
        <v>NO APLICA</v>
      </c>
      <c r="R60" s="30" t="str">
        <f t="shared" si="14"/>
        <v>NO APLICA</v>
      </c>
    </row>
    <row r="61" spans="1:18" ht="30" hidden="1" x14ac:dyDescent="0.25">
      <c r="A61" s="4">
        <v>177</v>
      </c>
      <c r="B61" s="4">
        <v>177</v>
      </c>
      <c r="C61" s="4" t="s">
        <v>311</v>
      </c>
      <c r="D61" s="5" t="s">
        <v>312</v>
      </c>
      <c r="E61" s="5" t="s">
        <v>27</v>
      </c>
      <c r="F61" s="14">
        <v>23</v>
      </c>
      <c r="G61" s="6">
        <f t="shared" si="10"/>
        <v>21506</v>
      </c>
      <c r="H61" s="7">
        <v>494638</v>
      </c>
      <c r="I61" s="25">
        <v>17850</v>
      </c>
      <c r="J61" s="9" t="s">
        <v>313</v>
      </c>
      <c r="K61" s="10">
        <v>44835</v>
      </c>
      <c r="L61" s="8" t="s">
        <v>103</v>
      </c>
      <c r="M61" s="9" t="str">
        <f t="shared" ref="M61:M69" si="18">+IF(I61&gt;G61,"ACEPTAR RECOMENDACIÓN",IF(I61&lt;G61,"NO ACEPTAR RECOMENDACIÓN MAYOR VALOR",IF(I61=G61,"IGUAL VALOR VERIFICACIÓN",)))</f>
        <v>NO ACEPTAR RECOMENDACIÓN MAYOR VALOR</v>
      </c>
      <c r="N61" s="11" t="s">
        <v>696</v>
      </c>
      <c r="O61" s="26">
        <f t="shared" si="11"/>
        <v>-3656</v>
      </c>
      <c r="P61" s="28">
        <f t="shared" si="12"/>
        <v>-0.20481792717086836</v>
      </c>
      <c r="Q61" s="12">
        <f t="shared" si="13"/>
        <v>-84088</v>
      </c>
      <c r="R61" s="30">
        <f t="shared" si="14"/>
        <v>-0.20481792717086836</v>
      </c>
    </row>
    <row r="62" spans="1:18" ht="30" hidden="1" x14ac:dyDescent="0.25">
      <c r="A62" s="4">
        <v>178</v>
      </c>
      <c r="B62" s="4">
        <v>178</v>
      </c>
      <c r="C62" s="4" t="s">
        <v>314</v>
      </c>
      <c r="D62" s="5" t="s">
        <v>315</v>
      </c>
      <c r="E62" s="5" t="s">
        <v>27</v>
      </c>
      <c r="F62" s="14">
        <v>27</v>
      </c>
      <c r="G62" s="6">
        <f t="shared" si="10"/>
        <v>21506</v>
      </c>
      <c r="H62" s="7">
        <v>580662</v>
      </c>
      <c r="I62" s="25">
        <v>17850</v>
      </c>
      <c r="J62" s="9" t="s">
        <v>313</v>
      </c>
      <c r="K62" s="10">
        <v>44835</v>
      </c>
      <c r="L62" s="8" t="s">
        <v>103</v>
      </c>
      <c r="M62" s="9" t="str">
        <f t="shared" si="18"/>
        <v>NO ACEPTAR RECOMENDACIÓN MAYOR VALOR</v>
      </c>
      <c r="N62" s="11" t="s">
        <v>696</v>
      </c>
      <c r="O62" s="26">
        <f t="shared" si="11"/>
        <v>-3656</v>
      </c>
      <c r="P62" s="28">
        <f t="shared" si="12"/>
        <v>-0.20481792717086836</v>
      </c>
      <c r="Q62" s="12">
        <f t="shared" si="13"/>
        <v>-98712</v>
      </c>
      <c r="R62" s="30">
        <f t="shared" si="14"/>
        <v>-0.20481792717086836</v>
      </c>
    </row>
    <row r="63" spans="1:18" ht="30" hidden="1" x14ac:dyDescent="0.25">
      <c r="A63" s="4">
        <v>181</v>
      </c>
      <c r="B63" s="4">
        <v>181</v>
      </c>
      <c r="C63" s="4" t="s">
        <v>320</v>
      </c>
      <c r="D63" s="13" t="s">
        <v>321</v>
      </c>
      <c r="E63" s="5" t="s">
        <v>27</v>
      </c>
      <c r="F63" s="6">
        <v>3000</v>
      </c>
      <c r="G63" s="6">
        <f t="shared" si="10"/>
        <v>1750</v>
      </c>
      <c r="H63" s="7">
        <v>5250000</v>
      </c>
      <c r="I63" s="25">
        <v>1195</v>
      </c>
      <c r="J63" s="9" t="s">
        <v>680</v>
      </c>
      <c r="K63" s="10">
        <v>44659</v>
      </c>
      <c r="L63" s="8" t="s">
        <v>681</v>
      </c>
      <c r="M63" s="9" t="str">
        <f t="shared" si="18"/>
        <v>NO ACEPTAR RECOMENDACIÓN MAYOR VALOR</v>
      </c>
      <c r="N63" s="11" t="s">
        <v>696</v>
      </c>
      <c r="O63" s="26">
        <f t="shared" si="11"/>
        <v>-555</v>
      </c>
      <c r="P63" s="28">
        <f t="shared" si="12"/>
        <v>-0.46443514644351463</v>
      </c>
      <c r="Q63" s="12">
        <f t="shared" si="13"/>
        <v>-1665000</v>
      </c>
      <c r="R63" s="30">
        <f t="shared" si="14"/>
        <v>-0.46443514644351463</v>
      </c>
    </row>
    <row r="64" spans="1:18" ht="45" hidden="1" x14ac:dyDescent="0.25">
      <c r="A64" s="4">
        <v>190</v>
      </c>
      <c r="B64" s="4">
        <v>190</v>
      </c>
      <c r="C64" s="4" t="s">
        <v>337</v>
      </c>
      <c r="D64" s="13" t="s">
        <v>338</v>
      </c>
      <c r="E64" s="5" t="s">
        <v>289</v>
      </c>
      <c r="F64" s="14">
        <v>19</v>
      </c>
      <c r="G64" s="6">
        <f t="shared" ref="G64:G88" si="19">+H64/F64</f>
        <v>250000</v>
      </c>
      <c r="H64" s="7">
        <v>4750000</v>
      </c>
      <c r="I64" s="25">
        <v>205800</v>
      </c>
      <c r="J64" s="9" t="s">
        <v>184</v>
      </c>
      <c r="K64" s="10">
        <v>44664</v>
      </c>
      <c r="L64" s="8" t="s">
        <v>185</v>
      </c>
      <c r="M64" s="9" t="str">
        <f t="shared" si="18"/>
        <v>NO ACEPTAR RECOMENDACIÓN MAYOR VALOR</v>
      </c>
      <c r="N64" s="11" t="s">
        <v>696</v>
      </c>
      <c r="O64" s="26">
        <f t="shared" ref="O64:O88" si="20">IFERROR(I64-G64,"NO APLICA")</f>
        <v>-44200</v>
      </c>
      <c r="P64" s="28">
        <f t="shared" ref="P64:P88" si="21">IFERROR(O64/I64,"NO APLICA")</f>
        <v>-0.21477162293488825</v>
      </c>
      <c r="Q64" s="12">
        <f t="shared" ref="Q64:Q88" si="22">IFERROR((O64*F64),"NO APLICA")</f>
        <v>-839800</v>
      </c>
      <c r="R64" s="30">
        <f t="shared" ref="R64:R88" si="23">IFERROR(Q64/(I64*F64),"NO APLICA")</f>
        <v>-0.21477162293488825</v>
      </c>
    </row>
    <row r="65" spans="1:18" ht="30" hidden="1" x14ac:dyDescent="0.25">
      <c r="A65" s="4">
        <v>191</v>
      </c>
      <c r="B65" s="4">
        <v>191</v>
      </c>
      <c r="C65" s="4" t="s">
        <v>339</v>
      </c>
      <c r="D65" s="13" t="s">
        <v>340</v>
      </c>
      <c r="E65" s="5" t="s">
        <v>81</v>
      </c>
      <c r="F65" s="14">
        <v>41</v>
      </c>
      <c r="G65" s="6">
        <f t="shared" si="19"/>
        <v>27944</v>
      </c>
      <c r="H65" s="7">
        <v>1145704</v>
      </c>
      <c r="I65" s="25">
        <v>27491</v>
      </c>
      <c r="J65" s="9" t="s">
        <v>95</v>
      </c>
      <c r="K65" s="10">
        <v>44546</v>
      </c>
      <c r="L65" s="8" t="s">
        <v>96</v>
      </c>
      <c r="M65" s="9" t="str">
        <f t="shared" si="18"/>
        <v>NO ACEPTAR RECOMENDACIÓN MAYOR VALOR</v>
      </c>
      <c r="N65" s="11" t="s">
        <v>696</v>
      </c>
      <c r="O65" s="26">
        <f t="shared" si="20"/>
        <v>-453</v>
      </c>
      <c r="P65" s="28">
        <f t="shared" si="21"/>
        <v>-1.6478120112036667E-2</v>
      </c>
      <c r="Q65" s="12">
        <f t="shared" si="22"/>
        <v>-18573</v>
      </c>
      <c r="R65" s="30">
        <f t="shared" si="23"/>
        <v>-1.6478120112036667E-2</v>
      </c>
    </row>
    <row r="66" spans="1:18" ht="30" hidden="1" x14ac:dyDescent="0.25">
      <c r="A66" s="4">
        <v>193</v>
      </c>
      <c r="B66" s="4">
        <v>193</v>
      </c>
      <c r="C66" s="4" t="s">
        <v>341</v>
      </c>
      <c r="D66" s="5" t="s">
        <v>342</v>
      </c>
      <c r="E66" s="5" t="s">
        <v>27</v>
      </c>
      <c r="F66" s="14">
        <v>207</v>
      </c>
      <c r="G66" s="6">
        <f t="shared" si="19"/>
        <v>297</v>
      </c>
      <c r="H66" s="7">
        <v>61479</v>
      </c>
      <c r="I66" s="25">
        <v>281</v>
      </c>
      <c r="J66" s="9" t="s">
        <v>28</v>
      </c>
      <c r="K66" s="10">
        <v>44669</v>
      </c>
      <c r="L66" s="8" t="s">
        <v>29</v>
      </c>
      <c r="M66" s="9" t="str">
        <f t="shared" si="18"/>
        <v>NO ACEPTAR RECOMENDACIÓN MAYOR VALOR</v>
      </c>
      <c r="N66" s="11" t="s">
        <v>696</v>
      </c>
      <c r="O66" s="26">
        <f t="shared" si="20"/>
        <v>-16</v>
      </c>
      <c r="P66" s="28">
        <f t="shared" si="21"/>
        <v>-5.6939501779359428E-2</v>
      </c>
      <c r="Q66" s="12">
        <f t="shared" si="22"/>
        <v>-3312</v>
      </c>
      <c r="R66" s="30">
        <f t="shared" si="23"/>
        <v>-5.6939501779359428E-2</v>
      </c>
    </row>
    <row r="67" spans="1:18" ht="30" hidden="1" x14ac:dyDescent="0.25">
      <c r="A67" s="4">
        <v>194</v>
      </c>
      <c r="B67" s="4">
        <v>194</v>
      </c>
      <c r="C67" s="4" t="s">
        <v>343</v>
      </c>
      <c r="D67" s="5" t="s">
        <v>344</v>
      </c>
      <c r="E67" s="5" t="s">
        <v>27</v>
      </c>
      <c r="F67" s="14">
        <v>108</v>
      </c>
      <c r="G67" s="6">
        <f t="shared" si="19"/>
        <v>297</v>
      </c>
      <c r="H67" s="7">
        <v>32076</v>
      </c>
      <c r="I67" s="25">
        <v>281</v>
      </c>
      <c r="J67" s="9" t="s">
        <v>28</v>
      </c>
      <c r="K67" s="10">
        <v>44669</v>
      </c>
      <c r="L67" s="8" t="s">
        <v>29</v>
      </c>
      <c r="M67" s="9" t="str">
        <f t="shared" si="18"/>
        <v>NO ACEPTAR RECOMENDACIÓN MAYOR VALOR</v>
      </c>
      <c r="N67" s="11" t="s">
        <v>696</v>
      </c>
      <c r="O67" s="26">
        <f t="shared" si="20"/>
        <v>-16</v>
      </c>
      <c r="P67" s="28">
        <f t="shared" si="21"/>
        <v>-5.6939501779359428E-2</v>
      </c>
      <c r="Q67" s="12">
        <f t="shared" si="22"/>
        <v>-1728</v>
      </c>
      <c r="R67" s="30">
        <f t="shared" si="23"/>
        <v>-5.6939501779359428E-2</v>
      </c>
    </row>
    <row r="68" spans="1:18" ht="30" hidden="1" x14ac:dyDescent="0.25">
      <c r="A68" s="4">
        <v>196</v>
      </c>
      <c r="B68" s="4">
        <v>196</v>
      </c>
      <c r="C68" s="4" t="s">
        <v>347</v>
      </c>
      <c r="D68" s="5" t="s">
        <v>348</v>
      </c>
      <c r="E68" s="5" t="s">
        <v>27</v>
      </c>
      <c r="F68" s="14">
        <v>750</v>
      </c>
      <c r="G68" s="6">
        <f t="shared" si="19"/>
        <v>297</v>
      </c>
      <c r="H68" s="7">
        <v>222750</v>
      </c>
      <c r="I68" s="25">
        <v>281</v>
      </c>
      <c r="J68" s="9" t="s">
        <v>28</v>
      </c>
      <c r="K68" s="10">
        <v>44669</v>
      </c>
      <c r="L68" s="8" t="s">
        <v>29</v>
      </c>
      <c r="M68" s="9" t="str">
        <f t="shared" si="18"/>
        <v>NO ACEPTAR RECOMENDACIÓN MAYOR VALOR</v>
      </c>
      <c r="N68" s="11" t="s">
        <v>696</v>
      </c>
      <c r="O68" s="26">
        <f t="shared" si="20"/>
        <v>-16</v>
      </c>
      <c r="P68" s="28">
        <f t="shared" si="21"/>
        <v>-5.6939501779359428E-2</v>
      </c>
      <c r="Q68" s="12">
        <f t="shared" si="22"/>
        <v>-12000</v>
      </c>
      <c r="R68" s="30">
        <f t="shared" si="23"/>
        <v>-5.6939501779359428E-2</v>
      </c>
    </row>
    <row r="69" spans="1:18" ht="30" hidden="1" x14ac:dyDescent="0.25">
      <c r="A69" s="4">
        <v>197</v>
      </c>
      <c r="B69" s="4">
        <v>197</v>
      </c>
      <c r="C69" s="4" t="s">
        <v>349</v>
      </c>
      <c r="D69" s="5" t="s">
        <v>350</v>
      </c>
      <c r="E69" s="5" t="s">
        <v>27</v>
      </c>
      <c r="F69" s="14">
        <v>359</v>
      </c>
      <c r="G69" s="6">
        <f t="shared" si="19"/>
        <v>297</v>
      </c>
      <c r="H69" s="7">
        <v>106623</v>
      </c>
      <c r="I69" s="25">
        <v>281</v>
      </c>
      <c r="J69" s="9" t="s">
        <v>28</v>
      </c>
      <c r="K69" s="10">
        <v>44669</v>
      </c>
      <c r="L69" s="8" t="s">
        <v>29</v>
      </c>
      <c r="M69" s="9" t="str">
        <f t="shared" si="18"/>
        <v>NO ACEPTAR RECOMENDACIÓN MAYOR VALOR</v>
      </c>
      <c r="N69" s="11" t="s">
        <v>696</v>
      </c>
      <c r="O69" s="26">
        <f t="shared" si="20"/>
        <v>-16</v>
      </c>
      <c r="P69" s="28">
        <f t="shared" si="21"/>
        <v>-5.6939501779359428E-2</v>
      </c>
      <c r="Q69" s="12">
        <f t="shared" si="22"/>
        <v>-5744</v>
      </c>
      <c r="R69" s="30">
        <f t="shared" si="23"/>
        <v>-5.6939501779359428E-2</v>
      </c>
    </row>
    <row r="70" spans="1:18" ht="30" hidden="1" x14ac:dyDescent="0.25">
      <c r="A70" s="4">
        <v>202</v>
      </c>
      <c r="B70" s="4">
        <v>202</v>
      </c>
      <c r="C70" s="4" t="s">
        <v>353</v>
      </c>
      <c r="D70" s="5" t="s">
        <v>354</v>
      </c>
      <c r="E70" s="5" t="s">
        <v>16</v>
      </c>
      <c r="F70" s="14">
        <v>1</v>
      </c>
      <c r="G70" s="6">
        <f t="shared" si="19"/>
        <v>7551</v>
      </c>
      <c r="H70" s="7">
        <v>7551</v>
      </c>
      <c r="I70" s="25" t="s">
        <v>57</v>
      </c>
      <c r="J70" s="9" t="s">
        <v>57</v>
      </c>
      <c r="K70" s="10" t="s">
        <v>57</v>
      </c>
      <c r="L70" s="8" t="s">
        <v>57</v>
      </c>
      <c r="M70" s="9" t="s">
        <v>703</v>
      </c>
      <c r="N70" s="11" t="s">
        <v>42</v>
      </c>
      <c r="O70" s="26" t="str">
        <f t="shared" si="20"/>
        <v>NO APLICA</v>
      </c>
      <c r="P70" s="28" t="str">
        <f t="shared" si="21"/>
        <v>NO APLICA</v>
      </c>
      <c r="Q70" s="53" t="str">
        <f t="shared" si="22"/>
        <v>NO APLICA</v>
      </c>
      <c r="R70" s="30" t="str">
        <f t="shared" si="23"/>
        <v>NO APLICA</v>
      </c>
    </row>
    <row r="71" spans="1:18" ht="38.25" hidden="1" x14ac:dyDescent="0.25">
      <c r="A71" s="4">
        <v>203</v>
      </c>
      <c r="B71" s="4">
        <v>203</v>
      </c>
      <c r="C71" s="4" t="s">
        <v>355</v>
      </c>
      <c r="D71" s="16" t="s">
        <v>356</v>
      </c>
      <c r="E71" s="5" t="s">
        <v>241</v>
      </c>
      <c r="F71" s="14">
        <v>180</v>
      </c>
      <c r="G71" s="6">
        <f t="shared" si="19"/>
        <v>30127.372777777775</v>
      </c>
      <c r="H71" s="7">
        <v>5422927.0999999996</v>
      </c>
      <c r="I71" s="25">
        <v>19027</v>
      </c>
      <c r="J71" s="9" t="s">
        <v>53</v>
      </c>
      <c r="K71" s="10">
        <v>44832</v>
      </c>
      <c r="L71" s="8" t="s">
        <v>54</v>
      </c>
      <c r="M71" s="9" t="str">
        <f t="shared" ref="M71:M72" si="24">+IF(I71&gt;G71,"ACEPTAR RECOMENDACIÓN",IF(I71&lt;G71,"NO ACEPTAR RECOMENDACIÓN MAYOR VALOR",IF(I71=G71,"IGUAL VALOR VERIFICACIÓN",)))</f>
        <v>NO ACEPTAR RECOMENDACIÓN MAYOR VALOR</v>
      </c>
      <c r="N71" s="11" t="s">
        <v>696</v>
      </c>
      <c r="O71" s="26">
        <f t="shared" si="20"/>
        <v>-11100.372777777775</v>
      </c>
      <c r="P71" s="28">
        <f t="shared" si="21"/>
        <v>-0.58340110252681843</v>
      </c>
      <c r="Q71" s="12">
        <f t="shared" si="22"/>
        <v>-1998067.0999999994</v>
      </c>
      <c r="R71" s="30">
        <f t="shared" si="23"/>
        <v>-0.58340110252681843</v>
      </c>
    </row>
    <row r="72" spans="1:18" ht="30" hidden="1" x14ac:dyDescent="0.25">
      <c r="A72" s="4">
        <v>204</v>
      </c>
      <c r="B72" s="4">
        <v>204</v>
      </c>
      <c r="C72" s="4" t="s">
        <v>357</v>
      </c>
      <c r="D72" s="5" t="s">
        <v>358</v>
      </c>
      <c r="E72" s="5" t="s">
        <v>359</v>
      </c>
      <c r="F72" s="14">
        <v>100</v>
      </c>
      <c r="G72" s="6">
        <f t="shared" si="19"/>
        <v>19026</v>
      </c>
      <c r="H72" s="7">
        <v>1902600</v>
      </c>
      <c r="I72" s="25">
        <v>18602.080000000002</v>
      </c>
      <c r="J72" s="9" t="s">
        <v>188</v>
      </c>
      <c r="K72" s="10">
        <v>44839</v>
      </c>
      <c r="L72" s="8" t="s">
        <v>189</v>
      </c>
      <c r="M72" s="9" t="str">
        <f t="shared" si="24"/>
        <v>NO ACEPTAR RECOMENDACIÓN MAYOR VALOR</v>
      </c>
      <c r="N72" s="11" t="s">
        <v>696</v>
      </c>
      <c r="O72" s="26">
        <f t="shared" si="20"/>
        <v>-423.91999999999825</v>
      </c>
      <c r="P72" s="28">
        <f t="shared" si="21"/>
        <v>-2.2788849418989607E-2</v>
      </c>
      <c r="Q72" s="12">
        <f t="shared" si="22"/>
        <v>-42391.999999999825</v>
      </c>
      <c r="R72" s="30">
        <f t="shared" si="23"/>
        <v>-2.2788849418989607E-2</v>
      </c>
    </row>
    <row r="73" spans="1:18" ht="30" hidden="1" x14ac:dyDescent="0.25">
      <c r="A73" s="4">
        <v>212</v>
      </c>
      <c r="B73" s="4">
        <v>212</v>
      </c>
      <c r="C73" s="4" t="s">
        <v>368</v>
      </c>
      <c r="D73" s="13" t="s">
        <v>369</v>
      </c>
      <c r="E73" s="5" t="s">
        <v>16</v>
      </c>
      <c r="F73" s="14">
        <v>1</v>
      </c>
      <c r="G73" s="6">
        <f t="shared" si="19"/>
        <v>17490</v>
      </c>
      <c r="H73" s="7">
        <v>17490</v>
      </c>
      <c r="I73" s="25" t="s">
        <v>57</v>
      </c>
      <c r="J73" s="9" t="s">
        <v>57</v>
      </c>
      <c r="K73" s="10" t="s">
        <v>57</v>
      </c>
      <c r="L73" s="8" t="s">
        <v>57</v>
      </c>
      <c r="M73" s="9" t="s">
        <v>703</v>
      </c>
      <c r="N73" s="9" t="s">
        <v>42</v>
      </c>
      <c r="O73" s="26" t="str">
        <f t="shared" si="20"/>
        <v>NO APLICA</v>
      </c>
      <c r="P73" s="28" t="str">
        <f t="shared" si="21"/>
        <v>NO APLICA</v>
      </c>
      <c r="Q73" s="12" t="str">
        <f t="shared" si="22"/>
        <v>NO APLICA</v>
      </c>
      <c r="R73" s="30" t="str">
        <f t="shared" si="23"/>
        <v>NO APLICA</v>
      </c>
    </row>
    <row r="74" spans="1:18" ht="30" hidden="1" x14ac:dyDescent="0.25">
      <c r="A74" s="4">
        <v>213</v>
      </c>
      <c r="B74" s="4">
        <v>213</v>
      </c>
      <c r="C74" s="4" t="s">
        <v>370</v>
      </c>
      <c r="D74" s="5" t="s">
        <v>371</v>
      </c>
      <c r="E74" s="5" t="s">
        <v>16</v>
      </c>
      <c r="F74" s="14">
        <v>1</v>
      </c>
      <c r="G74" s="6">
        <f t="shared" si="19"/>
        <v>7551</v>
      </c>
      <c r="H74" s="7">
        <v>7551</v>
      </c>
      <c r="I74" s="25" t="s">
        <v>57</v>
      </c>
      <c r="J74" s="9" t="s">
        <v>57</v>
      </c>
      <c r="K74" s="10" t="s">
        <v>57</v>
      </c>
      <c r="L74" s="8" t="s">
        <v>57</v>
      </c>
      <c r="M74" s="9" t="s">
        <v>703</v>
      </c>
      <c r="N74" s="9" t="s">
        <v>42</v>
      </c>
      <c r="O74" s="26" t="str">
        <f t="shared" si="20"/>
        <v>NO APLICA</v>
      </c>
      <c r="P74" s="28" t="str">
        <f t="shared" si="21"/>
        <v>NO APLICA</v>
      </c>
      <c r="Q74" s="12" t="str">
        <f t="shared" si="22"/>
        <v>NO APLICA</v>
      </c>
      <c r="R74" s="30" t="str">
        <f t="shared" si="23"/>
        <v>NO APLICA</v>
      </c>
    </row>
    <row r="75" spans="1:18" ht="51" hidden="1" x14ac:dyDescent="0.25">
      <c r="A75" s="4">
        <v>218</v>
      </c>
      <c r="B75" s="4">
        <v>218</v>
      </c>
      <c r="C75" s="4" t="s">
        <v>376</v>
      </c>
      <c r="D75" s="13" t="s">
        <v>377</v>
      </c>
      <c r="E75" s="5" t="s">
        <v>16</v>
      </c>
      <c r="F75" s="14">
        <v>1</v>
      </c>
      <c r="G75" s="6">
        <f t="shared" si="19"/>
        <v>1595</v>
      </c>
      <c r="H75" s="7">
        <v>1595</v>
      </c>
      <c r="I75" s="25" t="s">
        <v>57</v>
      </c>
      <c r="J75" s="9" t="s">
        <v>57</v>
      </c>
      <c r="K75" s="10" t="s">
        <v>57</v>
      </c>
      <c r="L75" s="8" t="s">
        <v>57</v>
      </c>
      <c r="M75" s="9" t="s">
        <v>703</v>
      </c>
      <c r="N75" s="9" t="s">
        <v>42</v>
      </c>
      <c r="O75" s="26" t="str">
        <f t="shared" si="20"/>
        <v>NO APLICA</v>
      </c>
      <c r="P75" s="28" t="str">
        <f t="shared" si="21"/>
        <v>NO APLICA</v>
      </c>
      <c r="Q75" s="12" t="str">
        <f t="shared" si="22"/>
        <v>NO APLICA</v>
      </c>
      <c r="R75" s="30" t="str">
        <f t="shared" si="23"/>
        <v>NO APLICA</v>
      </c>
    </row>
    <row r="76" spans="1:18" ht="38.25" hidden="1" x14ac:dyDescent="0.25">
      <c r="A76" s="4">
        <v>229</v>
      </c>
      <c r="B76" s="4">
        <v>229</v>
      </c>
      <c r="C76" s="4" t="s">
        <v>394</v>
      </c>
      <c r="D76" s="13" t="s">
        <v>395</v>
      </c>
      <c r="E76" s="5" t="s">
        <v>289</v>
      </c>
      <c r="F76" s="14">
        <v>1</v>
      </c>
      <c r="G76" s="6">
        <f t="shared" si="19"/>
        <v>481950</v>
      </c>
      <c r="H76" s="7">
        <v>481950</v>
      </c>
      <c r="I76" s="25" t="s">
        <v>57</v>
      </c>
      <c r="J76" s="9" t="s">
        <v>57</v>
      </c>
      <c r="K76" s="10" t="s">
        <v>57</v>
      </c>
      <c r="L76" s="8" t="s">
        <v>57</v>
      </c>
      <c r="M76" s="9" t="s">
        <v>703</v>
      </c>
      <c r="N76" s="9" t="s">
        <v>42</v>
      </c>
      <c r="O76" s="26" t="str">
        <f t="shared" si="20"/>
        <v>NO APLICA</v>
      </c>
      <c r="P76" s="28" t="str">
        <f t="shared" si="21"/>
        <v>NO APLICA</v>
      </c>
      <c r="Q76" s="12" t="str">
        <f t="shared" si="22"/>
        <v>NO APLICA</v>
      </c>
      <c r="R76" s="30" t="str">
        <f t="shared" si="23"/>
        <v>NO APLICA</v>
      </c>
    </row>
    <row r="77" spans="1:18" ht="30" hidden="1" x14ac:dyDescent="0.25">
      <c r="A77" s="4">
        <v>237</v>
      </c>
      <c r="B77" s="4">
        <v>237</v>
      </c>
      <c r="C77" s="4" t="s">
        <v>404</v>
      </c>
      <c r="D77" s="5" t="s">
        <v>405</v>
      </c>
      <c r="E77" s="5" t="s">
        <v>16</v>
      </c>
      <c r="F77" s="14">
        <v>1</v>
      </c>
      <c r="G77" s="6">
        <f t="shared" si="19"/>
        <v>7652</v>
      </c>
      <c r="H77" s="7">
        <v>7652</v>
      </c>
      <c r="I77" s="25">
        <v>7438</v>
      </c>
      <c r="J77" s="9" t="s">
        <v>124</v>
      </c>
      <c r="K77" s="10">
        <v>44673</v>
      </c>
      <c r="L77" s="8" t="s">
        <v>125</v>
      </c>
      <c r="M77" s="9" t="str">
        <f t="shared" ref="M77" si="25">+IF(I77&gt;G77,"ACEPTAR RECOMENDACIÓN",IF(I77&lt;G77,"NO ACEPTAR RECOMENDACIÓN MAYOR VALOR",IF(I77=G77,"IGUAL VALOR VERIFICACIÓN",)))</f>
        <v>NO ACEPTAR RECOMENDACIÓN MAYOR VALOR</v>
      </c>
      <c r="N77" s="11" t="s">
        <v>696</v>
      </c>
      <c r="O77" s="26">
        <f t="shared" si="20"/>
        <v>-214</v>
      </c>
      <c r="P77" s="28">
        <f t="shared" si="21"/>
        <v>-2.8771175047055661E-2</v>
      </c>
      <c r="Q77" s="12">
        <f t="shared" si="22"/>
        <v>-214</v>
      </c>
      <c r="R77" s="30">
        <f t="shared" si="23"/>
        <v>-2.8771175047055661E-2</v>
      </c>
    </row>
    <row r="78" spans="1:18" ht="30" hidden="1" x14ac:dyDescent="0.25">
      <c r="A78" s="4">
        <v>241</v>
      </c>
      <c r="B78" s="4">
        <v>241</v>
      </c>
      <c r="C78" s="4" t="s">
        <v>410</v>
      </c>
      <c r="D78" s="13" t="s">
        <v>411</v>
      </c>
      <c r="E78" s="5" t="s">
        <v>16</v>
      </c>
      <c r="F78" s="14">
        <v>1</v>
      </c>
      <c r="G78" s="6">
        <f t="shared" si="19"/>
        <v>8735</v>
      </c>
      <c r="H78" s="7">
        <v>8735</v>
      </c>
      <c r="I78" s="25" t="s">
        <v>57</v>
      </c>
      <c r="J78" s="9" t="s">
        <v>57</v>
      </c>
      <c r="K78" s="10" t="s">
        <v>57</v>
      </c>
      <c r="L78" s="8" t="s">
        <v>57</v>
      </c>
      <c r="M78" s="9" t="s">
        <v>703</v>
      </c>
      <c r="N78" s="9" t="s">
        <v>42</v>
      </c>
      <c r="O78" s="26" t="str">
        <f t="shared" si="20"/>
        <v>NO APLICA</v>
      </c>
      <c r="P78" s="28" t="str">
        <f t="shared" si="21"/>
        <v>NO APLICA</v>
      </c>
      <c r="Q78" s="12" t="str">
        <f t="shared" si="22"/>
        <v>NO APLICA</v>
      </c>
      <c r="R78" s="30" t="str">
        <f t="shared" si="23"/>
        <v>NO APLICA</v>
      </c>
    </row>
    <row r="79" spans="1:18" ht="30" hidden="1" x14ac:dyDescent="0.25">
      <c r="A79" s="4">
        <v>247</v>
      </c>
      <c r="B79" s="4">
        <v>247</v>
      </c>
      <c r="C79" s="4" t="s">
        <v>417</v>
      </c>
      <c r="D79" s="13" t="s">
        <v>418</v>
      </c>
      <c r="E79" s="5" t="s">
        <v>16</v>
      </c>
      <c r="F79" s="14">
        <v>1</v>
      </c>
      <c r="G79" s="6">
        <f t="shared" si="19"/>
        <v>1790000</v>
      </c>
      <c r="H79" s="7">
        <v>1790000</v>
      </c>
      <c r="I79" s="25">
        <v>1350000</v>
      </c>
      <c r="J79" s="9" t="s">
        <v>693</v>
      </c>
      <c r="K79" s="10">
        <v>44673</v>
      </c>
      <c r="L79" s="8" t="s">
        <v>694</v>
      </c>
      <c r="M79" s="9" t="str">
        <f t="shared" ref="M79:M89" si="26">+IF(I79&gt;G79,"ACEPTAR RECOMENDACIÓN",IF(I79&lt;G79,"NO ACEPTAR RECOMENDACIÓN MAYOR VALOR",IF(I79=G79,"IGUAL VALOR VERIFICACIÓN",)))</f>
        <v>NO ACEPTAR RECOMENDACIÓN MAYOR VALOR</v>
      </c>
      <c r="N79" s="11" t="s">
        <v>696</v>
      </c>
      <c r="O79" s="26">
        <f t="shared" si="20"/>
        <v>-440000</v>
      </c>
      <c r="P79" s="28">
        <f t="shared" si="21"/>
        <v>-0.32592592592592595</v>
      </c>
      <c r="Q79" s="12">
        <f t="shared" si="22"/>
        <v>-440000</v>
      </c>
      <c r="R79" s="30">
        <f t="shared" si="23"/>
        <v>-0.32592592592592595</v>
      </c>
    </row>
    <row r="80" spans="1:18" ht="30" hidden="1" x14ac:dyDescent="0.25">
      <c r="A80" s="4">
        <v>251</v>
      </c>
      <c r="B80" s="4">
        <v>251</v>
      </c>
      <c r="C80" s="4" t="s">
        <v>423</v>
      </c>
      <c r="D80" s="5" t="s">
        <v>424</v>
      </c>
      <c r="E80" s="5" t="s">
        <v>16</v>
      </c>
      <c r="F80" s="14">
        <v>32</v>
      </c>
      <c r="G80" s="6">
        <f t="shared" si="19"/>
        <v>4730</v>
      </c>
      <c r="H80" s="7">
        <v>151360</v>
      </c>
      <c r="I80" s="25">
        <v>4046</v>
      </c>
      <c r="J80" s="9" t="s">
        <v>231</v>
      </c>
      <c r="K80" s="10">
        <v>44835</v>
      </c>
      <c r="L80" s="8" t="s">
        <v>232</v>
      </c>
      <c r="M80" s="9" t="str">
        <f t="shared" si="26"/>
        <v>NO ACEPTAR RECOMENDACIÓN MAYOR VALOR</v>
      </c>
      <c r="N80" s="11" t="s">
        <v>696</v>
      </c>
      <c r="O80" s="26">
        <f t="shared" si="20"/>
        <v>-684</v>
      </c>
      <c r="P80" s="28">
        <f t="shared" si="21"/>
        <v>-0.16905585763717251</v>
      </c>
      <c r="Q80" s="12">
        <f t="shared" si="22"/>
        <v>-21888</v>
      </c>
      <c r="R80" s="30">
        <f t="shared" si="23"/>
        <v>-0.16905585763717251</v>
      </c>
    </row>
    <row r="81" spans="1:18" ht="30" hidden="1" x14ac:dyDescent="0.25">
      <c r="A81" s="4">
        <v>252</v>
      </c>
      <c r="B81" s="4">
        <v>252</v>
      </c>
      <c r="C81" s="4" t="s">
        <v>425</v>
      </c>
      <c r="D81" s="5" t="s">
        <v>426</v>
      </c>
      <c r="E81" s="5" t="s">
        <v>16</v>
      </c>
      <c r="F81" s="14">
        <v>56</v>
      </c>
      <c r="G81" s="6">
        <f t="shared" si="19"/>
        <v>4730</v>
      </c>
      <c r="H81" s="7">
        <v>264880</v>
      </c>
      <c r="I81" s="25">
        <v>4046</v>
      </c>
      <c r="J81" s="9" t="s">
        <v>231</v>
      </c>
      <c r="K81" s="10">
        <v>44835</v>
      </c>
      <c r="L81" s="8" t="s">
        <v>232</v>
      </c>
      <c r="M81" s="9" t="str">
        <f t="shared" si="26"/>
        <v>NO ACEPTAR RECOMENDACIÓN MAYOR VALOR</v>
      </c>
      <c r="N81" s="11" t="s">
        <v>696</v>
      </c>
      <c r="O81" s="26">
        <f t="shared" si="20"/>
        <v>-684</v>
      </c>
      <c r="P81" s="28">
        <f t="shared" si="21"/>
        <v>-0.16905585763717251</v>
      </c>
      <c r="Q81" s="12">
        <f t="shared" si="22"/>
        <v>-38304</v>
      </c>
      <c r="R81" s="30">
        <f t="shared" si="23"/>
        <v>-0.16905585763717251</v>
      </c>
    </row>
    <row r="82" spans="1:18" ht="30" hidden="1" x14ac:dyDescent="0.25">
      <c r="A82" s="4">
        <v>253</v>
      </c>
      <c r="B82" s="4">
        <v>253</v>
      </c>
      <c r="C82" s="4" t="s">
        <v>427</v>
      </c>
      <c r="D82" s="5" t="s">
        <v>428</v>
      </c>
      <c r="E82" s="5" t="s">
        <v>16</v>
      </c>
      <c r="F82" s="14">
        <v>299</v>
      </c>
      <c r="G82" s="6">
        <f t="shared" si="19"/>
        <v>4730</v>
      </c>
      <c r="H82" s="7">
        <v>1414270</v>
      </c>
      <c r="I82" s="25">
        <v>4106</v>
      </c>
      <c r="J82" s="9" t="s">
        <v>429</v>
      </c>
      <c r="K82" s="10">
        <v>44805</v>
      </c>
      <c r="L82" s="8" t="s">
        <v>430</v>
      </c>
      <c r="M82" s="9" t="str">
        <f t="shared" si="26"/>
        <v>NO ACEPTAR RECOMENDACIÓN MAYOR VALOR</v>
      </c>
      <c r="N82" s="11" t="s">
        <v>696</v>
      </c>
      <c r="O82" s="26">
        <f t="shared" si="20"/>
        <v>-624</v>
      </c>
      <c r="P82" s="28">
        <f t="shared" si="21"/>
        <v>-0.15197272284461763</v>
      </c>
      <c r="Q82" s="12">
        <f t="shared" si="22"/>
        <v>-186576</v>
      </c>
      <c r="R82" s="30">
        <f t="shared" si="23"/>
        <v>-0.15197272284461763</v>
      </c>
    </row>
    <row r="83" spans="1:18" ht="30" hidden="1" x14ac:dyDescent="0.25">
      <c r="A83" s="4">
        <v>260</v>
      </c>
      <c r="B83" s="4">
        <v>260</v>
      </c>
      <c r="C83" s="4" t="s">
        <v>435</v>
      </c>
      <c r="D83" s="13" t="s">
        <v>436</v>
      </c>
      <c r="E83" s="5" t="s">
        <v>27</v>
      </c>
      <c r="F83" s="14">
        <v>3</v>
      </c>
      <c r="G83" s="6">
        <f t="shared" si="19"/>
        <v>28617</v>
      </c>
      <c r="H83" s="7">
        <v>85851</v>
      </c>
      <c r="I83" s="25">
        <v>20944</v>
      </c>
      <c r="J83" s="9" t="s">
        <v>390</v>
      </c>
      <c r="K83" s="10">
        <v>44573</v>
      </c>
      <c r="L83" s="8" t="s">
        <v>391</v>
      </c>
      <c r="M83" s="9" t="str">
        <f t="shared" si="26"/>
        <v>NO ACEPTAR RECOMENDACIÓN MAYOR VALOR</v>
      </c>
      <c r="N83" s="11" t="s">
        <v>696</v>
      </c>
      <c r="O83" s="26">
        <f t="shared" si="20"/>
        <v>-7673</v>
      </c>
      <c r="P83" s="28">
        <f t="shared" si="21"/>
        <v>-0.36635790679908325</v>
      </c>
      <c r="Q83" s="12">
        <f t="shared" si="22"/>
        <v>-23019</v>
      </c>
      <c r="R83" s="30">
        <f t="shared" si="23"/>
        <v>-0.36635790679908325</v>
      </c>
    </row>
    <row r="84" spans="1:18" ht="30" hidden="1" x14ac:dyDescent="0.25">
      <c r="A84" s="4">
        <v>261</v>
      </c>
      <c r="B84" s="4">
        <v>261</v>
      </c>
      <c r="C84" s="4" t="s">
        <v>437</v>
      </c>
      <c r="D84" s="13" t="s">
        <v>438</v>
      </c>
      <c r="E84" s="5" t="s">
        <v>27</v>
      </c>
      <c r="F84" s="14">
        <v>8</v>
      </c>
      <c r="G84" s="6">
        <f t="shared" si="19"/>
        <v>28939</v>
      </c>
      <c r="H84" s="7">
        <v>231512</v>
      </c>
      <c r="I84" s="25">
        <v>20944</v>
      </c>
      <c r="J84" s="9" t="s">
        <v>390</v>
      </c>
      <c r="K84" s="10">
        <v>44573</v>
      </c>
      <c r="L84" s="8" t="s">
        <v>391</v>
      </c>
      <c r="M84" s="9" t="str">
        <f t="shared" si="26"/>
        <v>NO ACEPTAR RECOMENDACIÓN MAYOR VALOR</v>
      </c>
      <c r="N84" s="11" t="s">
        <v>696</v>
      </c>
      <c r="O84" s="26">
        <f t="shared" si="20"/>
        <v>-7995</v>
      </c>
      <c r="P84" s="28">
        <f t="shared" si="21"/>
        <v>-0.3817322383498854</v>
      </c>
      <c r="Q84" s="12">
        <f t="shared" si="22"/>
        <v>-63960</v>
      </c>
      <c r="R84" s="30">
        <f t="shared" si="23"/>
        <v>-0.3817322383498854</v>
      </c>
    </row>
    <row r="85" spans="1:18" ht="38.25" hidden="1" x14ac:dyDescent="0.25">
      <c r="A85" s="4">
        <v>263</v>
      </c>
      <c r="B85" s="4">
        <v>263</v>
      </c>
      <c r="C85" s="4" t="s">
        <v>441</v>
      </c>
      <c r="D85" s="13" t="s">
        <v>442</v>
      </c>
      <c r="E85" s="13" t="s">
        <v>38</v>
      </c>
      <c r="F85" s="14">
        <v>2</v>
      </c>
      <c r="G85" s="6">
        <f t="shared" si="19"/>
        <v>27334</v>
      </c>
      <c r="H85" s="7">
        <v>54668</v>
      </c>
      <c r="I85" s="25">
        <v>21420</v>
      </c>
      <c r="J85" s="9" t="s">
        <v>244</v>
      </c>
      <c r="K85" s="10">
        <v>44835</v>
      </c>
      <c r="L85" s="8" t="s">
        <v>245</v>
      </c>
      <c r="M85" s="9" t="str">
        <f t="shared" si="26"/>
        <v>NO ACEPTAR RECOMENDACIÓN MAYOR VALOR</v>
      </c>
      <c r="N85" s="11" t="s">
        <v>696</v>
      </c>
      <c r="O85" s="26">
        <f t="shared" si="20"/>
        <v>-5914</v>
      </c>
      <c r="P85" s="28">
        <f t="shared" si="21"/>
        <v>-0.27609710550887023</v>
      </c>
      <c r="Q85" s="12">
        <f t="shared" si="22"/>
        <v>-11828</v>
      </c>
      <c r="R85" s="30">
        <f t="shared" si="23"/>
        <v>-0.27609710550887023</v>
      </c>
    </row>
    <row r="86" spans="1:18" ht="45" hidden="1" x14ac:dyDescent="0.25">
      <c r="A86" s="4">
        <v>264</v>
      </c>
      <c r="B86" s="4">
        <v>264</v>
      </c>
      <c r="C86" s="4" t="s">
        <v>443</v>
      </c>
      <c r="D86" s="13" t="s">
        <v>444</v>
      </c>
      <c r="E86" s="13" t="s">
        <v>38</v>
      </c>
      <c r="F86" s="14">
        <v>16</v>
      </c>
      <c r="G86" s="6">
        <f t="shared" si="19"/>
        <v>27334</v>
      </c>
      <c r="H86" s="7">
        <v>437344</v>
      </c>
      <c r="I86" s="25">
        <v>18000</v>
      </c>
      <c r="J86" s="9" t="s">
        <v>445</v>
      </c>
      <c r="K86" s="10">
        <v>44835</v>
      </c>
      <c r="L86" s="8" t="s">
        <v>446</v>
      </c>
      <c r="M86" s="9" t="str">
        <f t="shared" si="26"/>
        <v>NO ACEPTAR RECOMENDACIÓN MAYOR VALOR</v>
      </c>
      <c r="N86" s="11" t="s">
        <v>696</v>
      </c>
      <c r="O86" s="26">
        <f t="shared" si="20"/>
        <v>-9334</v>
      </c>
      <c r="P86" s="28">
        <f t="shared" si="21"/>
        <v>-0.51855555555555555</v>
      </c>
      <c r="Q86" s="12">
        <f t="shared" si="22"/>
        <v>-149344</v>
      </c>
      <c r="R86" s="30">
        <f t="shared" si="23"/>
        <v>-0.51855555555555555</v>
      </c>
    </row>
    <row r="87" spans="1:18" ht="45" hidden="1" x14ac:dyDescent="0.25">
      <c r="A87" s="4">
        <v>265</v>
      </c>
      <c r="B87" s="4">
        <v>265</v>
      </c>
      <c r="C87" s="4" t="s">
        <v>447</v>
      </c>
      <c r="D87" s="13" t="s">
        <v>448</v>
      </c>
      <c r="E87" s="13" t="s">
        <v>38</v>
      </c>
      <c r="F87" s="14">
        <v>32</v>
      </c>
      <c r="G87" s="6">
        <f t="shared" si="19"/>
        <v>27334</v>
      </c>
      <c r="H87" s="7">
        <v>874688</v>
      </c>
      <c r="I87" s="25">
        <v>18000</v>
      </c>
      <c r="J87" s="9" t="s">
        <v>445</v>
      </c>
      <c r="K87" s="10">
        <v>44835</v>
      </c>
      <c r="L87" s="8" t="s">
        <v>446</v>
      </c>
      <c r="M87" s="9" t="str">
        <f t="shared" si="26"/>
        <v>NO ACEPTAR RECOMENDACIÓN MAYOR VALOR</v>
      </c>
      <c r="N87" s="11" t="s">
        <v>696</v>
      </c>
      <c r="O87" s="26">
        <f t="shared" si="20"/>
        <v>-9334</v>
      </c>
      <c r="P87" s="28">
        <f t="shared" si="21"/>
        <v>-0.51855555555555555</v>
      </c>
      <c r="Q87" s="12">
        <f t="shared" si="22"/>
        <v>-298688</v>
      </c>
      <c r="R87" s="30">
        <f t="shared" si="23"/>
        <v>-0.51855555555555555</v>
      </c>
    </row>
    <row r="88" spans="1:18" ht="45" hidden="1" x14ac:dyDescent="0.25">
      <c r="A88" s="4">
        <v>266</v>
      </c>
      <c r="B88" s="4">
        <v>266</v>
      </c>
      <c r="C88" s="4" t="s">
        <v>449</v>
      </c>
      <c r="D88" s="13" t="s">
        <v>450</v>
      </c>
      <c r="E88" s="13" t="s">
        <v>38</v>
      </c>
      <c r="F88" s="14">
        <v>16</v>
      </c>
      <c r="G88" s="6">
        <f t="shared" si="19"/>
        <v>27334</v>
      </c>
      <c r="H88" s="7">
        <v>437344</v>
      </c>
      <c r="I88" s="25">
        <v>18000</v>
      </c>
      <c r="J88" s="9" t="s">
        <v>445</v>
      </c>
      <c r="K88" s="10">
        <v>44835</v>
      </c>
      <c r="L88" s="8" t="s">
        <v>446</v>
      </c>
      <c r="M88" s="9" t="str">
        <f t="shared" si="26"/>
        <v>NO ACEPTAR RECOMENDACIÓN MAYOR VALOR</v>
      </c>
      <c r="N88" s="11" t="s">
        <v>696</v>
      </c>
      <c r="O88" s="26">
        <f t="shared" si="20"/>
        <v>-9334</v>
      </c>
      <c r="P88" s="28">
        <f t="shared" si="21"/>
        <v>-0.51855555555555555</v>
      </c>
      <c r="Q88" s="12">
        <f t="shared" si="22"/>
        <v>-149344</v>
      </c>
      <c r="R88" s="30">
        <f t="shared" si="23"/>
        <v>-0.51855555555555555</v>
      </c>
    </row>
    <row r="89" spans="1:18" ht="30" hidden="1" x14ac:dyDescent="0.25">
      <c r="A89" s="4">
        <v>275</v>
      </c>
      <c r="B89" s="4">
        <v>275</v>
      </c>
      <c r="C89" s="4" t="s">
        <v>465</v>
      </c>
      <c r="D89" s="5" t="s">
        <v>466</v>
      </c>
      <c r="E89" s="5" t="s">
        <v>16</v>
      </c>
      <c r="F89" s="14">
        <v>550</v>
      </c>
      <c r="G89" s="6">
        <f t="shared" ref="G89:G117" si="27">+H89/F89</f>
        <v>2719</v>
      </c>
      <c r="H89" s="7">
        <v>1495450</v>
      </c>
      <c r="I89" s="25">
        <v>2469.25</v>
      </c>
      <c r="J89" s="9" t="s">
        <v>114</v>
      </c>
      <c r="K89" s="10">
        <v>44834</v>
      </c>
      <c r="L89" s="8" t="s">
        <v>115</v>
      </c>
      <c r="M89" s="9" t="str">
        <f t="shared" si="26"/>
        <v>NO ACEPTAR RECOMENDACIÓN MAYOR VALOR</v>
      </c>
      <c r="N89" s="11" t="s">
        <v>696</v>
      </c>
      <c r="O89" s="26">
        <f t="shared" ref="O89:O117" si="28">IFERROR(I89-G89,"NO APLICA")</f>
        <v>-249.75</v>
      </c>
      <c r="P89" s="28">
        <f t="shared" ref="P89:P117" si="29">IFERROR(O89/I89,"NO APLICA")</f>
        <v>-0.101144072086666</v>
      </c>
      <c r="Q89" s="12">
        <f t="shared" ref="Q89:Q117" si="30">IFERROR((O89*F89),"NO APLICA")</f>
        <v>-137362.5</v>
      </c>
      <c r="R89" s="30">
        <f t="shared" ref="R89:R117" si="31">IFERROR(Q89/(I89*F89),"NO APLICA")</f>
        <v>-0.101144072086666</v>
      </c>
    </row>
    <row r="90" spans="1:18" ht="38.25" hidden="1" x14ac:dyDescent="0.25">
      <c r="A90" s="4">
        <v>278</v>
      </c>
      <c r="B90" s="4">
        <v>278</v>
      </c>
      <c r="C90" s="4" t="s">
        <v>57</v>
      </c>
      <c r="D90" s="13" t="s">
        <v>471</v>
      </c>
      <c r="E90" s="13" t="s">
        <v>38</v>
      </c>
      <c r="F90" s="14">
        <v>200</v>
      </c>
      <c r="G90" s="6">
        <f t="shared" si="27"/>
        <v>75565</v>
      </c>
      <c r="H90" s="7">
        <v>15113000</v>
      </c>
      <c r="I90" s="25" t="s">
        <v>57</v>
      </c>
      <c r="J90" s="9" t="s">
        <v>57</v>
      </c>
      <c r="K90" s="10" t="s">
        <v>57</v>
      </c>
      <c r="L90" s="8" t="s">
        <v>57</v>
      </c>
      <c r="M90" s="9" t="s">
        <v>703</v>
      </c>
      <c r="N90" s="11" t="s">
        <v>24</v>
      </c>
      <c r="O90" s="26" t="str">
        <f t="shared" si="28"/>
        <v>NO APLICA</v>
      </c>
      <c r="P90" s="28" t="str">
        <f t="shared" si="29"/>
        <v>NO APLICA</v>
      </c>
      <c r="Q90" s="12" t="str">
        <f t="shared" si="30"/>
        <v>NO APLICA</v>
      </c>
      <c r="R90" s="30" t="str">
        <f t="shared" si="31"/>
        <v>NO APLICA</v>
      </c>
    </row>
    <row r="91" spans="1:18" ht="38.25" hidden="1" x14ac:dyDescent="0.25">
      <c r="A91" s="4">
        <v>285</v>
      </c>
      <c r="B91" s="4">
        <v>285</v>
      </c>
      <c r="C91" s="4" t="s">
        <v>475</v>
      </c>
      <c r="D91" s="13" t="s">
        <v>476</v>
      </c>
      <c r="E91" s="13" t="s">
        <v>38</v>
      </c>
      <c r="F91" s="14">
        <v>1</v>
      </c>
      <c r="G91" s="6">
        <f t="shared" si="27"/>
        <v>5455</v>
      </c>
      <c r="H91" s="7">
        <v>5455</v>
      </c>
      <c r="I91" s="25" t="s">
        <v>57</v>
      </c>
      <c r="J91" s="9" t="s">
        <v>57</v>
      </c>
      <c r="K91" s="10" t="s">
        <v>57</v>
      </c>
      <c r="L91" s="8" t="s">
        <v>57</v>
      </c>
      <c r="M91" s="9" t="s">
        <v>703</v>
      </c>
      <c r="N91" s="9" t="s">
        <v>42</v>
      </c>
      <c r="O91" s="26" t="str">
        <f t="shared" si="28"/>
        <v>NO APLICA</v>
      </c>
      <c r="P91" s="28" t="str">
        <f t="shared" si="29"/>
        <v>NO APLICA</v>
      </c>
      <c r="Q91" s="12" t="str">
        <f t="shared" si="30"/>
        <v>NO APLICA</v>
      </c>
      <c r="R91" s="30" t="str">
        <f t="shared" si="31"/>
        <v>NO APLICA</v>
      </c>
    </row>
    <row r="92" spans="1:18" ht="38.25" hidden="1" x14ac:dyDescent="0.25">
      <c r="A92" s="4">
        <v>286</v>
      </c>
      <c r="B92" s="4">
        <v>286</v>
      </c>
      <c r="C92" s="4" t="s">
        <v>477</v>
      </c>
      <c r="D92" s="13" t="s">
        <v>478</v>
      </c>
      <c r="E92" s="5" t="s">
        <v>16</v>
      </c>
      <c r="F92" s="14">
        <v>8</v>
      </c>
      <c r="G92" s="6">
        <f t="shared" si="27"/>
        <v>6474</v>
      </c>
      <c r="H92" s="7">
        <v>51792</v>
      </c>
      <c r="I92" s="25">
        <v>6325</v>
      </c>
      <c r="J92" s="9" t="s">
        <v>95</v>
      </c>
      <c r="K92" s="10">
        <v>44546</v>
      </c>
      <c r="L92" s="8" t="s">
        <v>96</v>
      </c>
      <c r="M92" s="9" t="str">
        <f>+IF(I92&gt;G92,"ACEPTAR RECOMENDACIÓN",IF(I92&lt;G92,"NO ACEPTAR RECOMENDACIÓN MAYOR VALOR",IF(I92=G92,"IGUAL VALOR VERIFICACIÓN",)))</f>
        <v>NO ACEPTAR RECOMENDACIÓN MAYOR VALOR</v>
      </c>
      <c r="N92" s="11" t="s">
        <v>696</v>
      </c>
      <c r="O92" s="26">
        <f t="shared" si="28"/>
        <v>-149</v>
      </c>
      <c r="P92" s="28">
        <f t="shared" si="29"/>
        <v>-2.3557312252964428E-2</v>
      </c>
      <c r="Q92" s="12">
        <f t="shared" si="30"/>
        <v>-1192</v>
      </c>
      <c r="R92" s="30">
        <f t="shared" si="31"/>
        <v>-2.3557312252964428E-2</v>
      </c>
    </row>
    <row r="93" spans="1:18" ht="30" hidden="1" x14ac:dyDescent="0.25">
      <c r="A93" s="4">
        <v>287</v>
      </c>
      <c r="B93" s="4">
        <v>287</v>
      </c>
      <c r="C93" s="4" t="s">
        <v>479</v>
      </c>
      <c r="D93" s="13" t="s">
        <v>480</v>
      </c>
      <c r="E93" s="5" t="s">
        <v>16</v>
      </c>
      <c r="F93" s="14">
        <v>11</v>
      </c>
      <c r="G93" s="6">
        <f t="shared" si="27"/>
        <v>7551</v>
      </c>
      <c r="H93" s="7">
        <v>83061</v>
      </c>
      <c r="I93" s="25">
        <v>7259</v>
      </c>
      <c r="J93" s="9" t="s">
        <v>114</v>
      </c>
      <c r="K93" s="10">
        <v>44834</v>
      </c>
      <c r="L93" s="8" t="s">
        <v>115</v>
      </c>
      <c r="M93" s="9" t="str">
        <f>+IF(I93&gt;G93,"ACEPTAR RECOMENDACIÓN",IF(I93&lt;G93,"NO ACEPTAR RECOMENDACIÓN MAYOR VALOR",IF(I93=G93,"IGUAL VALOR VERIFICACIÓN",)))</f>
        <v>NO ACEPTAR RECOMENDACIÓN MAYOR VALOR</v>
      </c>
      <c r="N93" s="11" t="s">
        <v>696</v>
      </c>
      <c r="O93" s="26">
        <f t="shared" si="28"/>
        <v>-292</v>
      </c>
      <c r="P93" s="28">
        <f t="shared" si="29"/>
        <v>-4.0225926436148231E-2</v>
      </c>
      <c r="Q93" s="12">
        <f t="shared" si="30"/>
        <v>-3212</v>
      </c>
      <c r="R93" s="30">
        <f t="shared" si="31"/>
        <v>-4.0225926436148231E-2</v>
      </c>
    </row>
    <row r="94" spans="1:18" ht="409.5" hidden="1" x14ac:dyDescent="0.25">
      <c r="A94" s="4">
        <v>289</v>
      </c>
      <c r="B94" s="4">
        <v>289</v>
      </c>
      <c r="C94" s="4" t="s">
        <v>483</v>
      </c>
      <c r="D94" s="13" t="s">
        <v>484</v>
      </c>
      <c r="E94" s="5" t="s">
        <v>27</v>
      </c>
      <c r="F94" s="14">
        <v>100</v>
      </c>
      <c r="G94" s="6">
        <f t="shared" si="27"/>
        <v>56624</v>
      </c>
      <c r="H94" s="17">
        <v>5662400</v>
      </c>
      <c r="I94" s="25">
        <v>46291</v>
      </c>
      <c r="J94" s="9" t="s">
        <v>485</v>
      </c>
      <c r="K94" s="10">
        <v>44672</v>
      </c>
      <c r="L94" s="8" t="s">
        <v>245</v>
      </c>
      <c r="M94" s="9" t="str">
        <f>+IF(I94&gt;G94,"ACEPTAR RECOMENDACIÓN",IF(I94&lt;G94,"NO ACEPTAR RECOMENDACIÓN MAYOR VALOR",IF(I94=G94,"IGUAL VALOR VERIFICACIÓN",)))</f>
        <v>NO ACEPTAR RECOMENDACIÓN MAYOR VALOR</v>
      </c>
      <c r="N94" s="11" t="s">
        <v>696</v>
      </c>
      <c r="O94" s="26">
        <f t="shared" si="28"/>
        <v>-10333</v>
      </c>
      <c r="P94" s="28">
        <f t="shared" si="29"/>
        <v>-0.22321833617765871</v>
      </c>
      <c r="Q94" s="12">
        <f t="shared" si="30"/>
        <v>-1033300</v>
      </c>
      <c r="R94" s="30">
        <f t="shared" si="31"/>
        <v>-0.22321833617765871</v>
      </c>
    </row>
    <row r="95" spans="1:18" ht="38.25" hidden="1" x14ac:dyDescent="0.25">
      <c r="A95" s="4">
        <v>291</v>
      </c>
      <c r="B95" s="4">
        <v>291</v>
      </c>
      <c r="C95" s="4" t="s">
        <v>489</v>
      </c>
      <c r="D95" s="13" t="s">
        <v>490</v>
      </c>
      <c r="E95" s="13" t="s">
        <v>222</v>
      </c>
      <c r="F95" s="14">
        <v>1</v>
      </c>
      <c r="G95" s="6">
        <f t="shared" si="27"/>
        <v>21708</v>
      </c>
      <c r="H95" s="7">
        <v>21708</v>
      </c>
      <c r="I95" s="25" t="s">
        <v>57</v>
      </c>
      <c r="J95" s="9" t="s">
        <v>57</v>
      </c>
      <c r="K95" s="10" t="s">
        <v>57</v>
      </c>
      <c r="L95" s="8" t="s">
        <v>57</v>
      </c>
      <c r="M95" s="9" t="s">
        <v>703</v>
      </c>
      <c r="N95" s="9" t="s">
        <v>42</v>
      </c>
      <c r="O95" s="26" t="str">
        <f t="shared" si="28"/>
        <v>NO APLICA</v>
      </c>
      <c r="P95" s="28" t="str">
        <f t="shared" si="29"/>
        <v>NO APLICA</v>
      </c>
      <c r="Q95" s="12" t="str">
        <f t="shared" si="30"/>
        <v>NO APLICA</v>
      </c>
      <c r="R95" s="30" t="str">
        <f t="shared" si="31"/>
        <v>NO APLICA</v>
      </c>
    </row>
    <row r="96" spans="1:18" ht="51" hidden="1" x14ac:dyDescent="0.25">
      <c r="A96" s="4">
        <v>293</v>
      </c>
      <c r="B96" s="4">
        <v>293</v>
      </c>
      <c r="C96" s="4" t="s">
        <v>493</v>
      </c>
      <c r="D96" s="13" t="s">
        <v>494</v>
      </c>
      <c r="E96" s="5" t="s">
        <v>27</v>
      </c>
      <c r="F96" s="14">
        <v>1</v>
      </c>
      <c r="G96" s="6">
        <f t="shared" si="27"/>
        <v>21133</v>
      </c>
      <c r="H96" s="7">
        <v>21133</v>
      </c>
      <c r="I96" s="25" t="s">
        <v>57</v>
      </c>
      <c r="J96" s="9" t="s">
        <v>57</v>
      </c>
      <c r="K96" s="10" t="s">
        <v>57</v>
      </c>
      <c r="L96" s="8" t="s">
        <v>57</v>
      </c>
      <c r="M96" s="9" t="s">
        <v>703</v>
      </c>
      <c r="N96" s="11" t="s">
        <v>42</v>
      </c>
      <c r="O96" s="26" t="str">
        <f t="shared" si="28"/>
        <v>NO APLICA</v>
      </c>
      <c r="P96" s="28" t="str">
        <f t="shared" si="29"/>
        <v>NO APLICA</v>
      </c>
      <c r="Q96" s="53" t="str">
        <f t="shared" si="30"/>
        <v>NO APLICA</v>
      </c>
      <c r="R96" s="30" t="str">
        <f t="shared" si="31"/>
        <v>NO APLICA</v>
      </c>
    </row>
    <row r="97" spans="1:18" ht="30" hidden="1" x14ac:dyDescent="0.25">
      <c r="A97" s="4">
        <v>294</v>
      </c>
      <c r="B97" s="4">
        <v>294</v>
      </c>
      <c r="C97" s="4" t="s">
        <v>57</v>
      </c>
      <c r="D97" s="5" t="s">
        <v>495</v>
      </c>
      <c r="E97" s="5" t="s">
        <v>27</v>
      </c>
      <c r="F97" s="14">
        <v>12</v>
      </c>
      <c r="G97" s="6">
        <f t="shared" si="27"/>
        <v>67758</v>
      </c>
      <c r="H97" s="7">
        <v>813096</v>
      </c>
      <c r="I97" s="25" t="s">
        <v>57</v>
      </c>
      <c r="J97" s="9" t="s">
        <v>57</v>
      </c>
      <c r="K97" s="10" t="s">
        <v>57</v>
      </c>
      <c r="L97" s="8" t="s">
        <v>57</v>
      </c>
      <c r="M97" s="9" t="s">
        <v>703</v>
      </c>
      <c r="N97" s="11" t="s">
        <v>24</v>
      </c>
      <c r="O97" s="26" t="str">
        <f t="shared" si="28"/>
        <v>NO APLICA</v>
      </c>
      <c r="P97" s="28" t="str">
        <f t="shared" si="29"/>
        <v>NO APLICA</v>
      </c>
      <c r="Q97" s="12" t="str">
        <f t="shared" si="30"/>
        <v>NO APLICA</v>
      </c>
      <c r="R97" s="30" t="str">
        <f t="shared" si="31"/>
        <v>NO APLICA</v>
      </c>
    </row>
    <row r="98" spans="1:18" ht="30" hidden="1" x14ac:dyDescent="0.25">
      <c r="A98" s="4">
        <v>295</v>
      </c>
      <c r="B98" s="4">
        <v>295</v>
      </c>
      <c r="C98" s="4" t="s">
        <v>496</v>
      </c>
      <c r="D98" s="13" t="s">
        <v>497</v>
      </c>
      <c r="E98" s="5" t="s">
        <v>27</v>
      </c>
      <c r="F98" s="14">
        <v>1</v>
      </c>
      <c r="G98" s="6">
        <f t="shared" si="27"/>
        <v>3551666</v>
      </c>
      <c r="H98" s="7">
        <v>3551666</v>
      </c>
      <c r="I98" s="25" t="s">
        <v>57</v>
      </c>
      <c r="J98" s="9" t="s">
        <v>57</v>
      </c>
      <c r="K98" s="10" t="s">
        <v>57</v>
      </c>
      <c r="L98" s="8" t="s">
        <v>57</v>
      </c>
      <c r="M98" s="9" t="s">
        <v>703</v>
      </c>
      <c r="N98" s="9" t="s">
        <v>42</v>
      </c>
      <c r="O98" s="26" t="str">
        <f t="shared" si="28"/>
        <v>NO APLICA</v>
      </c>
      <c r="P98" s="28" t="str">
        <f t="shared" si="29"/>
        <v>NO APLICA</v>
      </c>
      <c r="Q98" s="12" t="str">
        <f t="shared" si="30"/>
        <v>NO APLICA</v>
      </c>
      <c r="R98" s="30" t="str">
        <f t="shared" si="31"/>
        <v>NO APLICA</v>
      </c>
    </row>
    <row r="99" spans="1:18" ht="38.25" hidden="1" x14ac:dyDescent="0.25">
      <c r="A99" s="4">
        <v>297</v>
      </c>
      <c r="B99" s="4">
        <v>297</v>
      </c>
      <c r="C99" s="4" t="s">
        <v>498</v>
      </c>
      <c r="D99" s="13" t="s">
        <v>499</v>
      </c>
      <c r="E99" s="5" t="s">
        <v>500</v>
      </c>
      <c r="F99" s="14">
        <v>1</v>
      </c>
      <c r="G99" s="6">
        <f t="shared" si="27"/>
        <v>1055530</v>
      </c>
      <c r="H99" s="7">
        <v>1055530</v>
      </c>
      <c r="I99" s="25" t="s">
        <v>57</v>
      </c>
      <c r="J99" s="9" t="s">
        <v>57</v>
      </c>
      <c r="K99" s="10" t="s">
        <v>57</v>
      </c>
      <c r="L99" s="8" t="s">
        <v>57</v>
      </c>
      <c r="M99" s="9" t="s">
        <v>703</v>
      </c>
      <c r="N99" s="11" t="s">
        <v>42</v>
      </c>
      <c r="O99" s="26" t="str">
        <f t="shared" si="28"/>
        <v>NO APLICA</v>
      </c>
      <c r="P99" s="28" t="str">
        <f t="shared" si="29"/>
        <v>NO APLICA</v>
      </c>
      <c r="Q99" s="53" t="str">
        <f t="shared" si="30"/>
        <v>NO APLICA</v>
      </c>
      <c r="R99" s="30" t="str">
        <f t="shared" si="31"/>
        <v>NO APLICA</v>
      </c>
    </row>
    <row r="100" spans="1:18" ht="30" hidden="1" x14ac:dyDescent="0.25">
      <c r="A100" s="4">
        <v>298</v>
      </c>
      <c r="B100" s="4">
        <v>298</v>
      </c>
      <c r="C100" s="4" t="s">
        <v>501</v>
      </c>
      <c r="D100" s="13" t="s">
        <v>502</v>
      </c>
      <c r="E100" s="5" t="s">
        <v>16</v>
      </c>
      <c r="F100" s="14">
        <v>1</v>
      </c>
      <c r="G100" s="6">
        <f t="shared" si="27"/>
        <v>4998</v>
      </c>
      <c r="H100" s="7">
        <v>4998</v>
      </c>
      <c r="I100" s="25" t="s">
        <v>57</v>
      </c>
      <c r="J100" s="9" t="s">
        <v>57</v>
      </c>
      <c r="K100" s="10" t="s">
        <v>57</v>
      </c>
      <c r="L100" s="8" t="s">
        <v>57</v>
      </c>
      <c r="M100" s="9" t="s">
        <v>703</v>
      </c>
      <c r="N100" s="9" t="s">
        <v>42</v>
      </c>
      <c r="O100" s="26" t="str">
        <f t="shared" si="28"/>
        <v>NO APLICA</v>
      </c>
      <c r="P100" s="28" t="str">
        <f t="shared" si="29"/>
        <v>NO APLICA</v>
      </c>
      <c r="Q100" s="12" t="str">
        <f t="shared" si="30"/>
        <v>NO APLICA</v>
      </c>
      <c r="R100" s="30" t="str">
        <f t="shared" si="31"/>
        <v>NO APLICA</v>
      </c>
    </row>
    <row r="101" spans="1:18" ht="30" hidden="1" x14ac:dyDescent="0.25">
      <c r="A101" s="4">
        <v>300</v>
      </c>
      <c r="B101" s="4">
        <v>300</v>
      </c>
      <c r="C101" s="4" t="s">
        <v>503</v>
      </c>
      <c r="D101" s="5" t="s">
        <v>504</v>
      </c>
      <c r="E101" s="5" t="s">
        <v>16</v>
      </c>
      <c r="F101" s="6">
        <v>10000</v>
      </c>
      <c r="G101" s="6">
        <f t="shared" si="27"/>
        <v>229</v>
      </c>
      <c r="H101" s="7">
        <v>2290000</v>
      </c>
      <c r="I101" s="25">
        <v>220</v>
      </c>
      <c r="J101" s="9" t="s">
        <v>53</v>
      </c>
      <c r="K101" s="10">
        <v>44835</v>
      </c>
      <c r="L101" s="8" t="s">
        <v>71</v>
      </c>
      <c r="M101" s="9" t="str">
        <f t="shared" ref="M101:M102" si="32">+IF(I101&gt;G101,"ACEPTAR RECOMENDACIÓN",IF(I101&lt;G101,"NO ACEPTAR RECOMENDACIÓN MAYOR VALOR",IF(I101=G101,"IGUAL VALOR VERIFICACIÓN",)))</f>
        <v>NO ACEPTAR RECOMENDACIÓN MAYOR VALOR</v>
      </c>
      <c r="N101" s="11" t="s">
        <v>696</v>
      </c>
      <c r="O101" s="26">
        <f t="shared" si="28"/>
        <v>-9</v>
      </c>
      <c r="P101" s="28">
        <f t="shared" si="29"/>
        <v>-4.0909090909090909E-2</v>
      </c>
      <c r="Q101" s="12">
        <f t="shared" si="30"/>
        <v>-90000</v>
      </c>
      <c r="R101" s="30">
        <f t="shared" si="31"/>
        <v>-4.0909090909090909E-2</v>
      </c>
    </row>
    <row r="102" spans="1:18" ht="30" hidden="1" x14ac:dyDescent="0.25">
      <c r="A102" s="4">
        <v>307</v>
      </c>
      <c r="B102" s="4">
        <v>307</v>
      </c>
      <c r="C102" s="4" t="s">
        <v>513</v>
      </c>
      <c r="D102" s="5" t="s">
        <v>514</v>
      </c>
      <c r="E102" s="5" t="s">
        <v>289</v>
      </c>
      <c r="F102" s="14">
        <v>1</v>
      </c>
      <c r="G102" s="6">
        <f t="shared" si="27"/>
        <v>252280</v>
      </c>
      <c r="H102" s="7">
        <v>252280</v>
      </c>
      <c r="I102" s="25">
        <v>188735</v>
      </c>
      <c r="J102" s="9" t="s">
        <v>95</v>
      </c>
      <c r="K102" s="10">
        <v>44546</v>
      </c>
      <c r="L102" s="8" t="s">
        <v>96</v>
      </c>
      <c r="M102" s="9" t="str">
        <f t="shared" si="32"/>
        <v>NO ACEPTAR RECOMENDACIÓN MAYOR VALOR</v>
      </c>
      <c r="N102" s="11" t="s">
        <v>696</v>
      </c>
      <c r="O102" s="26">
        <f t="shared" si="28"/>
        <v>-63545</v>
      </c>
      <c r="P102" s="28">
        <f t="shared" si="29"/>
        <v>-0.33668900839801841</v>
      </c>
      <c r="Q102" s="12">
        <f t="shared" si="30"/>
        <v>-63545</v>
      </c>
      <c r="R102" s="30">
        <f t="shared" si="31"/>
        <v>-0.33668900839801841</v>
      </c>
    </row>
    <row r="103" spans="1:18" ht="38.25" hidden="1" x14ac:dyDescent="0.25">
      <c r="A103" s="4">
        <v>308</v>
      </c>
      <c r="B103" s="4">
        <v>308</v>
      </c>
      <c r="C103" s="4" t="s">
        <v>515</v>
      </c>
      <c r="D103" s="13" t="s">
        <v>516</v>
      </c>
      <c r="E103" s="5" t="s">
        <v>517</v>
      </c>
      <c r="F103" s="14">
        <v>1</v>
      </c>
      <c r="G103" s="6">
        <f t="shared" si="27"/>
        <v>18803</v>
      </c>
      <c r="H103" s="7">
        <v>18803</v>
      </c>
      <c r="I103" s="25" t="s">
        <v>57</v>
      </c>
      <c r="J103" s="9" t="s">
        <v>57</v>
      </c>
      <c r="K103" s="10" t="s">
        <v>57</v>
      </c>
      <c r="L103" s="8" t="s">
        <v>57</v>
      </c>
      <c r="M103" s="9" t="s">
        <v>703</v>
      </c>
      <c r="N103" s="9" t="s">
        <v>42</v>
      </c>
      <c r="O103" s="26" t="str">
        <f t="shared" si="28"/>
        <v>NO APLICA</v>
      </c>
      <c r="P103" s="28" t="str">
        <f t="shared" si="29"/>
        <v>NO APLICA</v>
      </c>
      <c r="Q103" s="12" t="str">
        <f t="shared" si="30"/>
        <v>NO APLICA</v>
      </c>
      <c r="R103" s="30" t="str">
        <f t="shared" si="31"/>
        <v>NO APLICA</v>
      </c>
    </row>
    <row r="104" spans="1:18" ht="30" hidden="1" x14ac:dyDescent="0.25">
      <c r="A104" s="4">
        <v>309</v>
      </c>
      <c r="B104" s="4">
        <v>309</v>
      </c>
      <c r="C104" s="4" t="s">
        <v>518</v>
      </c>
      <c r="D104" s="5" t="s">
        <v>519</v>
      </c>
      <c r="E104" s="5" t="s">
        <v>16</v>
      </c>
      <c r="F104" s="14">
        <v>600</v>
      </c>
      <c r="G104" s="6">
        <f t="shared" si="27"/>
        <v>2553</v>
      </c>
      <c r="H104" s="7">
        <v>1531800</v>
      </c>
      <c r="I104" s="25">
        <v>448.02</v>
      </c>
      <c r="J104" s="9" t="s">
        <v>53</v>
      </c>
      <c r="K104" s="10" t="s">
        <v>677</v>
      </c>
      <c r="L104" s="8" t="s">
        <v>71</v>
      </c>
      <c r="M104" s="9" t="str">
        <f t="shared" ref="M104:M116" si="33">+IF(I104&gt;G104,"ACEPTAR RECOMENDACIÓN",IF(I104&lt;G104,"NO ACEPTAR RECOMENDACIÓN MAYOR VALOR",IF(I104=G104,"IGUAL VALOR VERIFICACIÓN",)))</f>
        <v>NO ACEPTAR RECOMENDACIÓN MAYOR VALOR</v>
      </c>
      <c r="N104" s="11" t="s">
        <v>696</v>
      </c>
      <c r="O104" s="26">
        <f t="shared" si="28"/>
        <v>-2104.98</v>
      </c>
      <c r="P104" s="28">
        <f t="shared" si="29"/>
        <v>-4.6984063211463774</v>
      </c>
      <c r="Q104" s="12">
        <f t="shared" si="30"/>
        <v>-1262988</v>
      </c>
      <c r="R104" s="30">
        <f t="shared" si="31"/>
        <v>-4.6984063211463774</v>
      </c>
    </row>
    <row r="105" spans="1:18" ht="30" hidden="1" x14ac:dyDescent="0.25">
      <c r="A105" s="4">
        <v>310</v>
      </c>
      <c r="B105" s="4">
        <v>310</v>
      </c>
      <c r="C105" s="4" t="s">
        <v>520</v>
      </c>
      <c r="D105" s="5" t="s">
        <v>521</v>
      </c>
      <c r="E105" s="5" t="s">
        <v>16</v>
      </c>
      <c r="F105" s="14">
        <v>600</v>
      </c>
      <c r="G105" s="6">
        <f t="shared" si="27"/>
        <v>2553</v>
      </c>
      <c r="H105" s="7">
        <v>1531800</v>
      </c>
      <c r="I105" s="25">
        <v>448.02</v>
      </c>
      <c r="J105" s="9" t="s">
        <v>53</v>
      </c>
      <c r="K105" s="10" t="s">
        <v>677</v>
      </c>
      <c r="L105" s="8" t="s">
        <v>71</v>
      </c>
      <c r="M105" s="9" t="str">
        <f t="shared" si="33"/>
        <v>NO ACEPTAR RECOMENDACIÓN MAYOR VALOR</v>
      </c>
      <c r="N105" s="11" t="s">
        <v>696</v>
      </c>
      <c r="O105" s="26">
        <f t="shared" si="28"/>
        <v>-2104.98</v>
      </c>
      <c r="P105" s="28">
        <f t="shared" si="29"/>
        <v>-4.6984063211463774</v>
      </c>
      <c r="Q105" s="12">
        <f t="shared" si="30"/>
        <v>-1262988</v>
      </c>
      <c r="R105" s="30">
        <f t="shared" si="31"/>
        <v>-4.6984063211463774</v>
      </c>
    </row>
    <row r="106" spans="1:18" ht="38.25" hidden="1" x14ac:dyDescent="0.25">
      <c r="A106" s="4">
        <v>312</v>
      </c>
      <c r="B106" s="4">
        <v>312</v>
      </c>
      <c r="C106" s="4" t="s">
        <v>524</v>
      </c>
      <c r="D106" s="13" t="s">
        <v>525</v>
      </c>
      <c r="E106" s="13" t="s">
        <v>38</v>
      </c>
      <c r="F106" s="14">
        <v>14</v>
      </c>
      <c r="G106" s="6">
        <f t="shared" si="27"/>
        <v>66804</v>
      </c>
      <c r="H106" s="7">
        <v>935256</v>
      </c>
      <c r="I106" s="25">
        <v>55400</v>
      </c>
      <c r="J106" s="9" t="s">
        <v>201</v>
      </c>
      <c r="K106" s="10">
        <v>44663</v>
      </c>
      <c r="L106" s="8" t="s">
        <v>202</v>
      </c>
      <c r="M106" s="9" t="str">
        <f t="shared" si="33"/>
        <v>NO ACEPTAR RECOMENDACIÓN MAYOR VALOR</v>
      </c>
      <c r="N106" s="11" t="s">
        <v>696</v>
      </c>
      <c r="O106" s="26">
        <f t="shared" si="28"/>
        <v>-11404</v>
      </c>
      <c r="P106" s="28">
        <f t="shared" si="29"/>
        <v>-0.20584837545126353</v>
      </c>
      <c r="Q106" s="12">
        <f t="shared" si="30"/>
        <v>-159656</v>
      </c>
      <c r="R106" s="30">
        <f t="shared" si="31"/>
        <v>-0.20584837545126353</v>
      </c>
    </row>
    <row r="107" spans="1:18" ht="38.25" hidden="1" x14ac:dyDescent="0.25">
      <c r="A107" s="4">
        <v>313</v>
      </c>
      <c r="B107" s="4">
        <v>313</v>
      </c>
      <c r="C107" s="4" t="s">
        <v>526</v>
      </c>
      <c r="D107" s="13" t="s">
        <v>527</v>
      </c>
      <c r="E107" s="13" t="s">
        <v>38</v>
      </c>
      <c r="F107" s="14">
        <v>140</v>
      </c>
      <c r="G107" s="6">
        <f t="shared" si="27"/>
        <v>65329</v>
      </c>
      <c r="H107" s="7">
        <v>9146060</v>
      </c>
      <c r="I107" s="25">
        <v>51246</v>
      </c>
      <c r="J107" s="9" t="s">
        <v>95</v>
      </c>
      <c r="K107" s="10">
        <v>44546</v>
      </c>
      <c r="L107" s="8" t="s">
        <v>96</v>
      </c>
      <c r="M107" s="9" t="str">
        <f t="shared" si="33"/>
        <v>NO ACEPTAR RECOMENDACIÓN MAYOR VALOR</v>
      </c>
      <c r="N107" s="11" t="s">
        <v>696</v>
      </c>
      <c r="O107" s="26">
        <f t="shared" si="28"/>
        <v>-14083</v>
      </c>
      <c r="P107" s="28">
        <f t="shared" si="29"/>
        <v>-0.27481169261991178</v>
      </c>
      <c r="Q107" s="12">
        <f t="shared" si="30"/>
        <v>-1971620</v>
      </c>
      <c r="R107" s="30">
        <f t="shared" si="31"/>
        <v>-0.27481169261991178</v>
      </c>
    </row>
    <row r="108" spans="1:18" ht="38.25" hidden="1" x14ac:dyDescent="0.25">
      <c r="A108" s="4">
        <v>314</v>
      </c>
      <c r="B108" s="4">
        <v>314</v>
      </c>
      <c r="C108" s="4" t="s">
        <v>528</v>
      </c>
      <c r="D108" s="13" t="s">
        <v>529</v>
      </c>
      <c r="E108" s="13" t="s">
        <v>38</v>
      </c>
      <c r="F108" s="14">
        <v>55</v>
      </c>
      <c r="G108" s="6">
        <f t="shared" si="27"/>
        <v>65625</v>
      </c>
      <c r="H108" s="7">
        <v>3609375</v>
      </c>
      <c r="I108" s="25">
        <v>56400</v>
      </c>
      <c r="J108" s="9" t="s">
        <v>201</v>
      </c>
      <c r="K108" s="10">
        <v>44663</v>
      </c>
      <c r="L108" s="8" t="s">
        <v>202</v>
      </c>
      <c r="M108" s="9" t="str">
        <f t="shared" si="33"/>
        <v>NO ACEPTAR RECOMENDACIÓN MAYOR VALOR</v>
      </c>
      <c r="N108" s="11" t="s">
        <v>696</v>
      </c>
      <c r="O108" s="26">
        <f t="shared" si="28"/>
        <v>-9225</v>
      </c>
      <c r="P108" s="28">
        <f t="shared" si="29"/>
        <v>-0.16356382978723405</v>
      </c>
      <c r="Q108" s="12">
        <f t="shared" si="30"/>
        <v>-507375</v>
      </c>
      <c r="R108" s="30">
        <f t="shared" si="31"/>
        <v>-0.16356382978723405</v>
      </c>
    </row>
    <row r="109" spans="1:18" ht="30" hidden="1" x14ac:dyDescent="0.25">
      <c r="A109" s="4">
        <v>316</v>
      </c>
      <c r="B109" s="4">
        <v>316</v>
      </c>
      <c r="C109" s="4" t="s">
        <v>532</v>
      </c>
      <c r="D109" s="5" t="s">
        <v>533</v>
      </c>
      <c r="E109" s="5" t="s">
        <v>16</v>
      </c>
      <c r="F109" s="14">
        <v>21</v>
      </c>
      <c r="G109" s="6">
        <f t="shared" si="27"/>
        <v>3340</v>
      </c>
      <c r="H109" s="7">
        <v>70140</v>
      </c>
      <c r="I109" s="25">
        <v>2266.1433000000002</v>
      </c>
      <c r="J109" s="9" t="s">
        <v>53</v>
      </c>
      <c r="K109" s="10">
        <v>44835</v>
      </c>
      <c r="L109" s="8" t="s">
        <v>71</v>
      </c>
      <c r="M109" s="9" t="str">
        <f t="shared" si="33"/>
        <v>NO ACEPTAR RECOMENDACIÓN MAYOR VALOR</v>
      </c>
      <c r="N109" s="11" t="s">
        <v>696</v>
      </c>
      <c r="O109" s="26">
        <f t="shared" si="28"/>
        <v>-1073.8566999999998</v>
      </c>
      <c r="P109" s="28">
        <f t="shared" si="29"/>
        <v>-0.47386972394905463</v>
      </c>
      <c r="Q109" s="12">
        <f t="shared" si="30"/>
        <v>-22550.990699999995</v>
      </c>
      <c r="R109" s="30">
        <f t="shared" si="31"/>
        <v>-0.47386972394905463</v>
      </c>
    </row>
    <row r="110" spans="1:18" ht="30" hidden="1" x14ac:dyDescent="0.25">
      <c r="A110" s="4">
        <v>317</v>
      </c>
      <c r="B110" s="4">
        <v>317</v>
      </c>
      <c r="C110" s="4" t="s">
        <v>534</v>
      </c>
      <c r="D110" s="5" t="s">
        <v>535</v>
      </c>
      <c r="E110" s="5" t="s">
        <v>16</v>
      </c>
      <c r="F110" s="14">
        <v>123</v>
      </c>
      <c r="G110" s="6">
        <f t="shared" si="27"/>
        <v>2620</v>
      </c>
      <c r="H110" s="7">
        <v>322260</v>
      </c>
      <c r="I110" s="25">
        <v>2430</v>
      </c>
      <c r="J110" s="9" t="s">
        <v>231</v>
      </c>
      <c r="K110" s="10">
        <v>44835</v>
      </c>
      <c r="L110" s="8" t="s">
        <v>536</v>
      </c>
      <c r="M110" s="9" t="str">
        <f t="shared" si="33"/>
        <v>NO ACEPTAR RECOMENDACIÓN MAYOR VALOR</v>
      </c>
      <c r="N110" s="11" t="s">
        <v>696</v>
      </c>
      <c r="O110" s="26">
        <f t="shared" si="28"/>
        <v>-190</v>
      </c>
      <c r="P110" s="28">
        <f t="shared" si="29"/>
        <v>-7.8189300411522639E-2</v>
      </c>
      <c r="Q110" s="12">
        <f t="shared" si="30"/>
        <v>-23370</v>
      </c>
      <c r="R110" s="30">
        <f t="shared" si="31"/>
        <v>-7.8189300411522639E-2</v>
      </c>
    </row>
    <row r="111" spans="1:18" ht="30" hidden="1" x14ac:dyDescent="0.25">
      <c r="A111" s="4">
        <v>318</v>
      </c>
      <c r="B111" s="4">
        <v>318</v>
      </c>
      <c r="C111" s="4" t="s">
        <v>537</v>
      </c>
      <c r="D111" s="13" t="s">
        <v>538</v>
      </c>
      <c r="E111" s="5" t="s">
        <v>16</v>
      </c>
      <c r="F111" s="14">
        <v>6</v>
      </c>
      <c r="G111" s="6">
        <f t="shared" si="27"/>
        <v>10400</v>
      </c>
      <c r="H111" s="7">
        <v>62400</v>
      </c>
      <c r="I111" s="25">
        <v>2860</v>
      </c>
      <c r="J111" s="9" t="s">
        <v>429</v>
      </c>
      <c r="K111" s="10">
        <v>44834</v>
      </c>
      <c r="L111" s="8" t="s">
        <v>430</v>
      </c>
      <c r="M111" s="9" t="str">
        <f t="shared" si="33"/>
        <v>NO ACEPTAR RECOMENDACIÓN MAYOR VALOR</v>
      </c>
      <c r="N111" s="11" t="s">
        <v>696</v>
      </c>
      <c r="O111" s="26">
        <f t="shared" si="28"/>
        <v>-7540</v>
      </c>
      <c r="P111" s="28">
        <f t="shared" si="29"/>
        <v>-2.6363636363636362</v>
      </c>
      <c r="Q111" s="12">
        <f t="shared" si="30"/>
        <v>-45240</v>
      </c>
      <c r="R111" s="30">
        <f t="shared" si="31"/>
        <v>-2.6363636363636362</v>
      </c>
    </row>
    <row r="112" spans="1:18" ht="30" hidden="1" x14ac:dyDescent="0.25">
      <c r="A112" s="4">
        <v>319</v>
      </c>
      <c r="B112" s="4">
        <v>319</v>
      </c>
      <c r="C112" s="4" t="s">
        <v>539</v>
      </c>
      <c r="D112" s="13" t="s">
        <v>540</v>
      </c>
      <c r="E112" s="5" t="s">
        <v>16</v>
      </c>
      <c r="F112" s="14">
        <v>10</v>
      </c>
      <c r="G112" s="6">
        <f t="shared" si="27"/>
        <v>10400</v>
      </c>
      <c r="H112" s="7">
        <v>104000</v>
      </c>
      <c r="I112" s="25">
        <v>2557</v>
      </c>
      <c r="J112" s="9" t="s">
        <v>53</v>
      </c>
      <c r="K112" s="10" t="s">
        <v>677</v>
      </c>
      <c r="L112" s="8" t="s">
        <v>71</v>
      </c>
      <c r="M112" s="9" t="str">
        <f t="shared" si="33"/>
        <v>NO ACEPTAR RECOMENDACIÓN MAYOR VALOR</v>
      </c>
      <c r="N112" s="11" t="s">
        <v>696</v>
      </c>
      <c r="O112" s="26">
        <f t="shared" si="28"/>
        <v>-7843</v>
      </c>
      <c r="P112" s="28">
        <f t="shared" si="29"/>
        <v>-3.0672663277278058</v>
      </c>
      <c r="Q112" s="12">
        <f t="shared" si="30"/>
        <v>-78430</v>
      </c>
      <c r="R112" s="30">
        <f t="shared" si="31"/>
        <v>-3.0672663277278058</v>
      </c>
    </row>
    <row r="113" spans="1:18" ht="30" hidden="1" x14ac:dyDescent="0.25">
      <c r="A113" s="4">
        <v>320</v>
      </c>
      <c r="B113" s="4">
        <v>320</v>
      </c>
      <c r="C113" s="4" t="s">
        <v>541</v>
      </c>
      <c r="D113" s="13" t="s">
        <v>542</v>
      </c>
      <c r="E113" s="5" t="s">
        <v>16</v>
      </c>
      <c r="F113" s="14">
        <v>350</v>
      </c>
      <c r="G113" s="6">
        <f t="shared" si="27"/>
        <v>9290</v>
      </c>
      <c r="H113" s="7">
        <v>3251500</v>
      </c>
      <c r="I113" s="25">
        <v>2430</v>
      </c>
      <c r="J113" s="9" t="s">
        <v>124</v>
      </c>
      <c r="K113" s="10" t="s">
        <v>677</v>
      </c>
      <c r="L113" s="8" t="s">
        <v>536</v>
      </c>
      <c r="M113" s="9" t="str">
        <f t="shared" si="33"/>
        <v>NO ACEPTAR RECOMENDACIÓN MAYOR VALOR</v>
      </c>
      <c r="N113" s="11" t="s">
        <v>696</v>
      </c>
      <c r="O113" s="26">
        <f t="shared" si="28"/>
        <v>-6860</v>
      </c>
      <c r="P113" s="28">
        <f t="shared" si="29"/>
        <v>-2.8230452674897117</v>
      </c>
      <c r="Q113" s="12">
        <f t="shared" si="30"/>
        <v>-2401000</v>
      </c>
      <c r="R113" s="30">
        <f t="shared" si="31"/>
        <v>-2.8230452674897117</v>
      </c>
    </row>
    <row r="114" spans="1:18" ht="30" hidden="1" x14ac:dyDescent="0.25">
      <c r="A114" s="4">
        <v>327</v>
      </c>
      <c r="B114" s="4">
        <v>327</v>
      </c>
      <c r="C114" s="4" t="s">
        <v>551</v>
      </c>
      <c r="D114" s="5" t="s">
        <v>552</v>
      </c>
      <c r="E114" s="5" t="s">
        <v>59</v>
      </c>
      <c r="F114" s="14">
        <v>35</v>
      </c>
      <c r="G114" s="6">
        <f t="shared" si="27"/>
        <v>585</v>
      </c>
      <c r="H114" s="7">
        <v>20475</v>
      </c>
      <c r="I114" s="25">
        <v>580</v>
      </c>
      <c r="J114" s="9" t="s">
        <v>124</v>
      </c>
      <c r="K114" s="10">
        <v>44673</v>
      </c>
      <c r="L114" s="8" t="s">
        <v>125</v>
      </c>
      <c r="M114" s="9" t="str">
        <f t="shared" si="33"/>
        <v>NO ACEPTAR RECOMENDACIÓN MAYOR VALOR</v>
      </c>
      <c r="N114" s="11" t="s">
        <v>695</v>
      </c>
      <c r="O114" s="26">
        <f t="shared" si="28"/>
        <v>-5</v>
      </c>
      <c r="P114" s="28">
        <f t="shared" si="29"/>
        <v>-8.6206896551724137E-3</v>
      </c>
      <c r="Q114" s="12">
        <f t="shared" si="30"/>
        <v>-175</v>
      </c>
      <c r="R114" s="30">
        <f t="shared" si="31"/>
        <v>-8.6206896551724137E-3</v>
      </c>
    </row>
    <row r="115" spans="1:18" ht="30" hidden="1" x14ac:dyDescent="0.25">
      <c r="A115" s="4">
        <v>329</v>
      </c>
      <c r="B115" s="4">
        <v>329</v>
      </c>
      <c r="C115" s="4" t="s">
        <v>555</v>
      </c>
      <c r="D115" s="5" t="s">
        <v>556</v>
      </c>
      <c r="E115" s="5" t="s">
        <v>27</v>
      </c>
      <c r="F115" s="14">
        <v>193</v>
      </c>
      <c r="G115" s="6">
        <f t="shared" si="27"/>
        <v>916</v>
      </c>
      <c r="H115" s="7">
        <v>176788</v>
      </c>
      <c r="I115" s="25">
        <v>829</v>
      </c>
      <c r="J115" s="9" t="s">
        <v>95</v>
      </c>
      <c r="K115" s="10">
        <v>44546</v>
      </c>
      <c r="L115" s="8" t="s">
        <v>96</v>
      </c>
      <c r="M115" s="9" t="str">
        <f t="shared" si="33"/>
        <v>NO ACEPTAR RECOMENDACIÓN MAYOR VALOR</v>
      </c>
      <c r="N115" s="11" t="s">
        <v>696</v>
      </c>
      <c r="O115" s="26">
        <f t="shared" si="28"/>
        <v>-87</v>
      </c>
      <c r="P115" s="28">
        <f t="shared" si="29"/>
        <v>-0.10494571773220748</v>
      </c>
      <c r="Q115" s="12">
        <f t="shared" si="30"/>
        <v>-16791</v>
      </c>
      <c r="R115" s="30">
        <f t="shared" si="31"/>
        <v>-0.10494571773220748</v>
      </c>
    </row>
    <row r="116" spans="1:18" ht="30" hidden="1" x14ac:dyDescent="0.25">
      <c r="A116" s="4">
        <v>340</v>
      </c>
      <c r="B116" s="4">
        <v>340</v>
      </c>
      <c r="C116" s="4" t="s">
        <v>572</v>
      </c>
      <c r="D116" s="5" t="s">
        <v>573</v>
      </c>
      <c r="E116" s="5" t="s">
        <v>27</v>
      </c>
      <c r="F116" s="6">
        <v>1000</v>
      </c>
      <c r="G116" s="6">
        <f t="shared" si="27"/>
        <v>427</v>
      </c>
      <c r="H116" s="7">
        <v>427000</v>
      </c>
      <c r="I116" s="25">
        <v>360</v>
      </c>
      <c r="J116" s="9" t="s">
        <v>124</v>
      </c>
      <c r="K116" s="10">
        <v>44673</v>
      </c>
      <c r="L116" s="8" t="s">
        <v>125</v>
      </c>
      <c r="M116" s="9" t="str">
        <f t="shared" si="33"/>
        <v>NO ACEPTAR RECOMENDACIÓN MAYOR VALOR</v>
      </c>
      <c r="N116" s="11" t="s">
        <v>696</v>
      </c>
      <c r="O116" s="26">
        <f t="shared" si="28"/>
        <v>-67</v>
      </c>
      <c r="P116" s="28">
        <f t="shared" si="29"/>
        <v>-0.18611111111111112</v>
      </c>
      <c r="Q116" s="12">
        <f t="shared" si="30"/>
        <v>-67000</v>
      </c>
      <c r="R116" s="30">
        <f t="shared" si="31"/>
        <v>-0.18611111111111112</v>
      </c>
    </row>
    <row r="117" spans="1:18" ht="30" hidden="1" x14ac:dyDescent="0.25">
      <c r="A117" s="4">
        <v>346</v>
      </c>
      <c r="B117" s="4">
        <v>346</v>
      </c>
      <c r="C117" s="4" t="s">
        <v>584</v>
      </c>
      <c r="D117" s="5" t="s">
        <v>585</v>
      </c>
      <c r="E117" s="5" t="s">
        <v>59</v>
      </c>
      <c r="F117" s="14">
        <v>1</v>
      </c>
      <c r="G117" s="6">
        <f t="shared" si="27"/>
        <v>390</v>
      </c>
      <c r="H117" s="15">
        <v>390</v>
      </c>
      <c r="I117" s="25" t="s">
        <v>57</v>
      </c>
      <c r="J117" s="9" t="s">
        <v>57</v>
      </c>
      <c r="K117" s="10" t="s">
        <v>57</v>
      </c>
      <c r="L117" s="8" t="s">
        <v>57</v>
      </c>
      <c r="M117" s="9" t="s">
        <v>703</v>
      </c>
      <c r="N117" s="9" t="s">
        <v>42</v>
      </c>
      <c r="O117" s="26" t="str">
        <f t="shared" si="28"/>
        <v>NO APLICA</v>
      </c>
      <c r="P117" s="28" t="str">
        <f t="shared" si="29"/>
        <v>NO APLICA</v>
      </c>
      <c r="Q117" s="12" t="str">
        <f t="shared" si="30"/>
        <v>NO APLICA</v>
      </c>
      <c r="R117" s="30" t="str">
        <f t="shared" si="31"/>
        <v>NO APLICA</v>
      </c>
    </row>
    <row r="118" spans="1:18" ht="38.25" hidden="1" x14ac:dyDescent="0.25">
      <c r="A118" s="4">
        <v>349</v>
      </c>
      <c r="B118" s="4">
        <v>349</v>
      </c>
      <c r="C118" s="4" t="s">
        <v>590</v>
      </c>
      <c r="D118" s="13" t="s">
        <v>591</v>
      </c>
      <c r="E118" s="5" t="s">
        <v>180</v>
      </c>
      <c r="F118" s="14">
        <v>1</v>
      </c>
      <c r="G118" s="6">
        <f t="shared" ref="G118:G136" si="34">+H118/F118</f>
        <v>9100</v>
      </c>
      <c r="H118" s="7">
        <v>9100</v>
      </c>
      <c r="I118" s="25" t="s">
        <v>57</v>
      </c>
      <c r="J118" s="9" t="s">
        <v>57</v>
      </c>
      <c r="K118" s="10" t="s">
        <v>57</v>
      </c>
      <c r="L118" s="8" t="s">
        <v>57</v>
      </c>
      <c r="M118" s="9" t="s">
        <v>703</v>
      </c>
      <c r="N118" s="11" t="s">
        <v>696</v>
      </c>
      <c r="O118" s="26" t="str">
        <f t="shared" ref="O118:O136" si="35">IFERROR(I118-G118,"NO APLICA")</f>
        <v>NO APLICA</v>
      </c>
      <c r="P118" s="28" t="str">
        <f t="shared" ref="P118:P136" si="36">IFERROR(O118/I118,"NO APLICA")</f>
        <v>NO APLICA</v>
      </c>
      <c r="Q118" s="12" t="str">
        <f t="shared" ref="Q118:Q136" si="37">IFERROR((O118*F118),"NO APLICA")</f>
        <v>NO APLICA</v>
      </c>
      <c r="R118" s="30" t="str">
        <f t="shared" ref="R118:R136" si="38">IFERROR(Q118/(I118*F118),"NO APLICA")</f>
        <v>NO APLICA</v>
      </c>
    </row>
    <row r="119" spans="1:18" ht="51" hidden="1" x14ac:dyDescent="0.25">
      <c r="A119" s="4">
        <v>352</v>
      </c>
      <c r="B119" s="4">
        <v>352</v>
      </c>
      <c r="C119" s="4" t="s">
        <v>57</v>
      </c>
      <c r="D119" s="13" t="s">
        <v>594</v>
      </c>
      <c r="E119" s="5" t="s">
        <v>180</v>
      </c>
      <c r="F119" s="14">
        <v>1</v>
      </c>
      <c r="G119" s="6">
        <f t="shared" si="34"/>
        <v>11700</v>
      </c>
      <c r="H119" s="7">
        <v>11700</v>
      </c>
      <c r="I119" s="25" t="s">
        <v>57</v>
      </c>
      <c r="J119" s="9" t="s">
        <v>57</v>
      </c>
      <c r="K119" s="10" t="s">
        <v>57</v>
      </c>
      <c r="L119" s="8" t="s">
        <v>57</v>
      </c>
      <c r="M119" s="9" t="s">
        <v>703</v>
      </c>
      <c r="N119" s="11" t="s">
        <v>24</v>
      </c>
      <c r="O119" s="26" t="str">
        <f t="shared" si="35"/>
        <v>NO APLICA</v>
      </c>
      <c r="P119" s="28" t="str">
        <f t="shared" si="36"/>
        <v>NO APLICA</v>
      </c>
      <c r="Q119" s="12" t="str">
        <f t="shared" si="37"/>
        <v>NO APLICA</v>
      </c>
      <c r="R119" s="30" t="str">
        <f t="shared" si="38"/>
        <v>NO APLICA</v>
      </c>
    </row>
    <row r="120" spans="1:18" ht="30" hidden="1" x14ac:dyDescent="0.25">
      <c r="A120" s="4">
        <v>354</v>
      </c>
      <c r="B120" s="4">
        <v>354</v>
      </c>
      <c r="C120" s="4" t="s">
        <v>57</v>
      </c>
      <c r="D120" s="5" t="s">
        <v>597</v>
      </c>
      <c r="E120" s="5" t="s">
        <v>180</v>
      </c>
      <c r="F120" s="14">
        <v>1</v>
      </c>
      <c r="G120" s="6">
        <f t="shared" si="34"/>
        <v>6900</v>
      </c>
      <c r="H120" s="7">
        <v>6900</v>
      </c>
      <c r="I120" s="25" t="s">
        <v>57</v>
      </c>
      <c r="J120" s="9" t="s">
        <v>57</v>
      </c>
      <c r="K120" s="10" t="s">
        <v>57</v>
      </c>
      <c r="L120" s="8" t="s">
        <v>57</v>
      </c>
      <c r="M120" s="9" t="s">
        <v>703</v>
      </c>
      <c r="N120" s="11" t="s">
        <v>24</v>
      </c>
      <c r="O120" s="26" t="str">
        <f t="shared" si="35"/>
        <v>NO APLICA</v>
      </c>
      <c r="P120" s="28" t="str">
        <f t="shared" si="36"/>
        <v>NO APLICA</v>
      </c>
      <c r="Q120" s="12" t="str">
        <f t="shared" si="37"/>
        <v>NO APLICA</v>
      </c>
      <c r="R120" s="30" t="str">
        <f t="shared" si="38"/>
        <v>NO APLICA</v>
      </c>
    </row>
    <row r="121" spans="1:18" ht="45" hidden="1" x14ac:dyDescent="0.25">
      <c r="A121" s="4">
        <v>359</v>
      </c>
      <c r="B121" s="4">
        <v>359</v>
      </c>
      <c r="C121" s="4" t="s">
        <v>604</v>
      </c>
      <c r="D121" s="13" t="s">
        <v>605</v>
      </c>
      <c r="E121" s="5" t="s">
        <v>289</v>
      </c>
      <c r="F121" s="14">
        <v>40</v>
      </c>
      <c r="G121" s="6">
        <f t="shared" si="34"/>
        <v>238000</v>
      </c>
      <c r="H121" s="7">
        <v>9520000</v>
      </c>
      <c r="I121" s="25">
        <v>120000</v>
      </c>
      <c r="J121" s="9" t="s">
        <v>184</v>
      </c>
      <c r="K121" s="10">
        <v>44664</v>
      </c>
      <c r="L121" s="8" t="s">
        <v>185</v>
      </c>
      <c r="M121" s="9" t="str">
        <f t="shared" ref="M121:M125" si="39">+IF(I121&gt;G121,"ACEPTAR RECOMENDACIÓN",IF(I121&lt;G121,"NO ACEPTAR RECOMENDACIÓN MAYOR VALOR",IF(I121=G121,"IGUAL VALOR VERIFICACIÓN",)))</f>
        <v>NO ACEPTAR RECOMENDACIÓN MAYOR VALOR</v>
      </c>
      <c r="N121" s="11" t="s">
        <v>696</v>
      </c>
      <c r="O121" s="26">
        <f t="shared" si="35"/>
        <v>-118000</v>
      </c>
      <c r="P121" s="28">
        <f t="shared" si="36"/>
        <v>-0.98333333333333328</v>
      </c>
      <c r="Q121" s="12">
        <f t="shared" si="37"/>
        <v>-4720000</v>
      </c>
      <c r="R121" s="30">
        <f t="shared" si="38"/>
        <v>-0.98333333333333328</v>
      </c>
    </row>
    <row r="122" spans="1:18" ht="30" hidden="1" x14ac:dyDescent="0.25">
      <c r="A122" s="4">
        <v>363</v>
      </c>
      <c r="B122" s="4">
        <v>363</v>
      </c>
      <c r="C122" s="4" t="s">
        <v>612</v>
      </c>
      <c r="D122" s="5" t="s">
        <v>613</v>
      </c>
      <c r="E122" s="5" t="s">
        <v>27</v>
      </c>
      <c r="F122" s="14">
        <v>2</v>
      </c>
      <c r="G122" s="6">
        <f t="shared" si="34"/>
        <v>2759</v>
      </c>
      <c r="H122" s="7">
        <v>5518</v>
      </c>
      <c r="I122" s="25">
        <v>2480</v>
      </c>
      <c r="J122" s="9" t="s">
        <v>95</v>
      </c>
      <c r="K122" s="10">
        <v>44671</v>
      </c>
      <c r="L122" s="8" t="s">
        <v>280</v>
      </c>
      <c r="M122" s="9" t="str">
        <f t="shared" si="39"/>
        <v>NO ACEPTAR RECOMENDACIÓN MAYOR VALOR</v>
      </c>
      <c r="N122" s="11" t="s">
        <v>696</v>
      </c>
      <c r="O122" s="26">
        <f t="shared" si="35"/>
        <v>-279</v>
      </c>
      <c r="P122" s="28">
        <f t="shared" si="36"/>
        <v>-0.1125</v>
      </c>
      <c r="Q122" s="12">
        <f t="shared" si="37"/>
        <v>-558</v>
      </c>
      <c r="R122" s="30">
        <f t="shared" si="38"/>
        <v>-0.1125</v>
      </c>
    </row>
    <row r="123" spans="1:18" ht="30" hidden="1" x14ac:dyDescent="0.25">
      <c r="A123" s="4">
        <v>364</v>
      </c>
      <c r="B123" s="4">
        <v>364</v>
      </c>
      <c r="C123" s="4" t="s">
        <v>614</v>
      </c>
      <c r="D123" s="5" t="s">
        <v>615</v>
      </c>
      <c r="E123" s="5" t="s">
        <v>27</v>
      </c>
      <c r="F123" s="14">
        <v>6</v>
      </c>
      <c r="G123" s="6">
        <f t="shared" si="34"/>
        <v>2816</v>
      </c>
      <c r="H123" s="7">
        <v>16896</v>
      </c>
      <c r="I123" s="25">
        <v>286</v>
      </c>
      <c r="J123" s="9" t="s">
        <v>95</v>
      </c>
      <c r="K123" s="10">
        <v>44671</v>
      </c>
      <c r="L123" s="8" t="s">
        <v>280</v>
      </c>
      <c r="M123" s="9" t="str">
        <f t="shared" si="39"/>
        <v>NO ACEPTAR RECOMENDACIÓN MAYOR VALOR</v>
      </c>
      <c r="N123" s="11" t="s">
        <v>696</v>
      </c>
      <c r="O123" s="26">
        <f t="shared" si="35"/>
        <v>-2530</v>
      </c>
      <c r="P123" s="28">
        <f t="shared" si="36"/>
        <v>-8.8461538461538467</v>
      </c>
      <c r="Q123" s="12">
        <f t="shared" si="37"/>
        <v>-15180</v>
      </c>
      <c r="R123" s="30">
        <f t="shared" si="38"/>
        <v>-8.8461538461538467</v>
      </c>
    </row>
    <row r="124" spans="1:18" ht="30" hidden="1" x14ac:dyDescent="0.25">
      <c r="A124" s="4">
        <v>365</v>
      </c>
      <c r="B124" s="4">
        <v>365</v>
      </c>
      <c r="C124" s="4" t="s">
        <v>616</v>
      </c>
      <c r="D124" s="5" t="s">
        <v>617</v>
      </c>
      <c r="E124" s="5" t="s">
        <v>27</v>
      </c>
      <c r="F124" s="14">
        <v>33</v>
      </c>
      <c r="G124" s="6">
        <f t="shared" si="34"/>
        <v>2954</v>
      </c>
      <c r="H124" s="7">
        <v>97482</v>
      </c>
      <c r="I124" s="25">
        <v>2752</v>
      </c>
      <c r="J124" s="9" t="s">
        <v>95</v>
      </c>
      <c r="K124" s="10">
        <v>44835</v>
      </c>
      <c r="L124" s="8" t="s">
        <v>121</v>
      </c>
      <c r="M124" s="9" t="str">
        <f t="shared" si="39"/>
        <v>NO ACEPTAR RECOMENDACIÓN MAYOR VALOR</v>
      </c>
      <c r="N124" s="11" t="s">
        <v>696</v>
      </c>
      <c r="O124" s="26">
        <f t="shared" si="35"/>
        <v>-202</v>
      </c>
      <c r="P124" s="28">
        <f t="shared" si="36"/>
        <v>-7.340116279069768E-2</v>
      </c>
      <c r="Q124" s="12">
        <f t="shared" si="37"/>
        <v>-6666</v>
      </c>
      <c r="R124" s="30">
        <f t="shared" si="38"/>
        <v>-7.340116279069768E-2</v>
      </c>
    </row>
    <row r="125" spans="1:18" ht="30" hidden="1" x14ac:dyDescent="0.25">
      <c r="A125" s="4">
        <v>366</v>
      </c>
      <c r="B125" s="4">
        <v>366</v>
      </c>
      <c r="C125" s="4" t="s">
        <v>618</v>
      </c>
      <c r="D125" s="5" t="s">
        <v>619</v>
      </c>
      <c r="E125" s="5" t="s">
        <v>27</v>
      </c>
      <c r="F125" s="14">
        <v>42</v>
      </c>
      <c r="G125" s="6">
        <f t="shared" si="34"/>
        <v>3050</v>
      </c>
      <c r="H125" s="7">
        <v>128100</v>
      </c>
      <c r="I125" s="25">
        <v>2685</v>
      </c>
      <c r="J125" s="9" t="s">
        <v>95</v>
      </c>
      <c r="K125" s="10">
        <v>44671</v>
      </c>
      <c r="L125" s="8" t="s">
        <v>280</v>
      </c>
      <c r="M125" s="9" t="str">
        <f t="shared" si="39"/>
        <v>NO ACEPTAR RECOMENDACIÓN MAYOR VALOR</v>
      </c>
      <c r="N125" s="11" t="s">
        <v>696</v>
      </c>
      <c r="O125" s="26">
        <f t="shared" si="35"/>
        <v>-365</v>
      </c>
      <c r="P125" s="28">
        <f t="shared" si="36"/>
        <v>-0.13594040968342644</v>
      </c>
      <c r="Q125" s="12">
        <f t="shared" si="37"/>
        <v>-15330</v>
      </c>
      <c r="R125" s="30">
        <f t="shared" si="38"/>
        <v>-0.13594040968342644</v>
      </c>
    </row>
    <row r="126" spans="1:18" ht="38.25" hidden="1" x14ac:dyDescent="0.25">
      <c r="A126" s="4">
        <v>372</v>
      </c>
      <c r="B126" s="4">
        <v>372</v>
      </c>
      <c r="C126" s="4" t="s">
        <v>630</v>
      </c>
      <c r="D126" s="13" t="s">
        <v>631</v>
      </c>
      <c r="E126" s="5" t="s">
        <v>359</v>
      </c>
      <c r="F126" s="14">
        <v>1</v>
      </c>
      <c r="G126" s="6">
        <f t="shared" si="34"/>
        <v>2299</v>
      </c>
      <c r="H126" s="7">
        <v>2299</v>
      </c>
      <c r="I126" s="25" t="s">
        <v>57</v>
      </c>
      <c r="J126" s="9" t="s">
        <v>57</v>
      </c>
      <c r="K126" s="10" t="s">
        <v>57</v>
      </c>
      <c r="L126" s="8" t="s">
        <v>57</v>
      </c>
      <c r="M126" s="9" t="s">
        <v>703</v>
      </c>
      <c r="N126" s="11" t="s">
        <v>697</v>
      </c>
      <c r="O126" s="26" t="str">
        <f t="shared" si="35"/>
        <v>NO APLICA</v>
      </c>
      <c r="P126" s="28" t="str">
        <f t="shared" si="36"/>
        <v>NO APLICA</v>
      </c>
      <c r="Q126" s="12" t="str">
        <f t="shared" si="37"/>
        <v>NO APLICA</v>
      </c>
      <c r="R126" s="30" t="str">
        <f t="shared" si="38"/>
        <v>NO APLICA</v>
      </c>
    </row>
    <row r="127" spans="1:18" ht="30" hidden="1" x14ac:dyDescent="0.25">
      <c r="A127" s="4">
        <v>374</v>
      </c>
      <c r="B127" s="4">
        <v>374</v>
      </c>
      <c r="C127" s="4" t="s">
        <v>632</v>
      </c>
      <c r="D127" s="13" t="s">
        <v>633</v>
      </c>
      <c r="E127" s="5" t="s">
        <v>27</v>
      </c>
      <c r="F127" s="14">
        <v>288</v>
      </c>
      <c r="G127" s="6">
        <f t="shared" si="34"/>
        <v>3347</v>
      </c>
      <c r="H127" s="7">
        <v>963936</v>
      </c>
      <c r="I127" s="25">
        <v>2300</v>
      </c>
      <c r="J127" s="9" t="s">
        <v>28</v>
      </c>
      <c r="K127" s="10">
        <v>44544</v>
      </c>
      <c r="L127" s="8" t="s">
        <v>181</v>
      </c>
      <c r="M127" s="9" t="str">
        <f>+IF(I127&gt;G127,"ACEPTAR RECOMENDACIÓN",IF(I127&lt;G127,"NO ACEPTAR RECOMENDACIÓN MAYOR VALOR",IF(I127=G127,"IGUAL VALOR VERIFICACIÓN",)))</f>
        <v>NO ACEPTAR RECOMENDACIÓN MAYOR VALOR</v>
      </c>
      <c r="N127" s="11" t="s">
        <v>696</v>
      </c>
      <c r="O127" s="26">
        <f t="shared" si="35"/>
        <v>-1047</v>
      </c>
      <c r="P127" s="28">
        <f t="shared" si="36"/>
        <v>-0.45521739130434785</v>
      </c>
      <c r="Q127" s="12">
        <f t="shared" si="37"/>
        <v>-301536</v>
      </c>
      <c r="R127" s="30">
        <f t="shared" si="38"/>
        <v>-0.45521739130434785</v>
      </c>
    </row>
    <row r="128" spans="1:18" ht="38.25" hidden="1" x14ac:dyDescent="0.25">
      <c r="A128" s="4">
        <v>375</v>
      </c>
      <c r="B128" s="4">
        <v>375</v>
      </c>
      <c r="C128" s="4" t="s">
        <v>634</v>
      </c>
      <c r="D128" s="13" t="s">
        <v>635</v>
      </c>
      <c r="E128" s="13" t="s">
        <v>38</v>
      </c>
      <c r="F128" s="14">
        <v>130</v>
      </c>
      <c r="G128" s="6">
        <f t="shared" si="34"/>
        <v>3043</v>
      </c>
      <c r="H128" s="7">
        <v>395590</v>
      </c>
      <c r="I128" s="25">
        <v>2300</v>
      </c>
      <c r="J128" s="9" t="s">
        <v>28</v>
      </c>
      <c r="K128" s="10">
        <v>44544</v>
      </c>
      <c r="L128" s="8" t="s">
        <v>181</v>
      </c>
      <c r="M128" s="9" t="str">
        <f>+IF(I128&gt;G128,"ACEPTAR RECOMENDACIÓN",IF(I128&lt;G128,"NO ACEPTAR RECOMENDACIÓN MAYOR VALOR",IF(I128=G128,"IGUAL VALOR VERIFICACIÓN",)))</f>
        <v>NO ACEPTAR RECOMENDACIÓN MAYOR VALOR</v>
      </c>
      <c r="N128" s="11" t="s">
        <v>696</v>
      </c>
      <c r="O128" s="26">
        <f t="shared" si="35"/>
        <v>-743</v>
      </c>
      <c r="P128" s="28">
        <f t="shared" si="36"/>
        <v>-0.32304347826086954</v>
      </c>
      <c r="Q128" s="12">
        <f t="shared" si="37"/>
        <v>-96590</v>
      </c>
      <c r="R128" s="30">
        <f t="shared" si="38"/>
        <v>-0.32304347826086954</v>
      </c>
    </row>
    <row r="129" spans="1:18" ht="30" hidden="1" x14ac:dyDescent="0.25">
      <c r="A129" s="4">
        <v>376</v>
      </c>
      <c r="B129" s="4">
        <v>376</v>
      </c>
      <c r="C129" s="4" t="s">
        <v>57</v>
      </c>
      <c r="D129" s="5" t="s">
        <v>636</v>
      </c>
      <c r="E129" s="5" t="s">
        <v>16</v>
      </c>
      <c r="F129" s="14">
        <v>19</v>
      </c>
      <c r="G129" s="6">
        <f t="shared" si="34"/>
        <v>4620</v>
      </c>
      <c r="H129" s="7">
        <v>87780</v>
      </c>
      <c r="I129" s="25" t="s">
        <v>57</v>
      </c>
      <c r="J129" s="9" t="s">
        <v>57</v>
      </c>
      <c r="K129" s="10" t="s">
        <v>57</v>
      </c>
      <c r="L129" s="8" t="s">
        <v>57</v>
      </c>
      <c r="M129" s="9" t="s">
        <v>703</v>
      </c>
      <c r="N129" s="11" t="s">
        <v>24</v>
      </c>
      <c r="O129" s="26" t="str">
        <f t="shared" si="35"/>
        <v>NO APLICA</v>
      </c>
      <c r="P129" s="28" t="str">
        <f t="shared" si="36"/>
        <v>NO APLICA</v>
      </c>
      <c r="Q129" s="12" t="str">
        <f t="shared" si="37"/>
        <v>NO APLICA</v>
      </c>
      <c r="R129" s="30" t="str">
        <f t="shared" si="38"/>
        <v>NO APLICA</v>
      </c>
    </row>
    <row r="130" spans="1:18" ht="30" hidden="1" x14ac:dyDescent="0.25">
      <c r="A130" s="4">
        <v>379</v>
      </c>
      <c r="B130" s="4">
        <v>379</v>
      </c>
      <c r="C130" s="4" t="s">
        <v>637</v>
      </c>
      <c r="D130" s="13" t="s">
        <v>638</v>
      </c>
      <c r="E130" s="5" t="s">
        <v>16</v>
      </c>
      <c r="F130" s="14">
        <v>1</v>
      </c>
      <c r="G130" s="6">
        <f t="shared" si="34"/>
        <v>6242</v>
      </c>
      <c r="H130" s="7">
        <v>6242</v>
      </c>
      <c r="I130" s="25" t="s">
        <v>57</v>
      </c>
      <c r="J130" s="9" t="s">
        <v>57</v>
      </c>
      <c r="K130" s="10" t="s">
        <v>57</v>
      </c>
      <c r="L130" s="8" t="s">
        <v>57</v>
      </c>
      <c r="M130" s="9" t="s">
        <v>703</v>
      </c>
      <c r="N130" s="9" t="s">
        <v>42</v>
      </c>
      <c r="O130" s="26" t="str">
        <f t="shared" si="35"/>
        <v>NO APLICA</v>
      </c>
      <c r="P130" s="28" t="str">
        <f t="shared" si="36"/>
        <v>NO APLICA</v>
      </c>
      <c r="Q130" s="12" t="str">
        <f t="shared" si="37"/>
        <v>NO APLICA</v>
      </c>
      <c r="R130" s="30" t="str">
        <f t="shared" si="38"/>
        <v>NO APLICA</v>
      </c>
    </row>
    <row r="131" spans="1:18" ht="38.25" hidden="1" x14ac:dyDescent="0.25">
      <c r="A131" s="4">
        <v>380</v>
      </c>
      <c r="B131" s="4">
        <v>380</v>
      </c>
      <c r="C131" s="4" t="s">
        <v>639</v>
      </c>
      <c r="D131" s="13" t="s">
        <v>640</v>
      </c>
      <c r="E131" s="5" t="s">
        <v>488</v>
      </c>
      <c r="F131" s="14">
        <v>124</v>
      </c>
      <c r="G131" s="6">
        <f t="shared" si="34"/>
        <v>7419.65</v>
      </c>
      <c r="H131" s="7">
        <v>920036.6</v>
      </c>
      <c r="I131" s="25">
        <v>7029</v>
      </c>
      <c r="J131" s="9" t="s">
        <v>146</v>
      </c>
      <c r="K131" s="10">
        <v>44835</v>
      </c>
      <c r="L131" s="8" t="s">
        <v>147</v>
      </c>
      <c r="M131" s="9" t="str">
        <f t="shared" ref="M131:M133" si="40">+IF(I131&gt;G131,"ACEPTAR RECOMENDACIÓN",IF(I131&lt;G131,"NO ACEPTAR RECOMENDACIÓN MAYOR VALOR",IF(I131=G131,"IGUAL VALOR VERIFICACIÓN",)))</f>
        <v>NO ACEPTAR RECOMENDACIÓN MAYOR VALOR</v>
      </c>
      <c r="N131" s="11" t="s">
        <v>696</v>
      </c>
      <c r="O131" s="26">
        <f t="shared" si="35"/>
        <v>-390.64999999999964</v>
      </c>
      <c r="P131" s="28">
        <f t="shared" si="36"/>
        <v>-5.5576895717740736E-2</v>
      </c>
      <c r="Q131" s="12">
        <f t="shared" si="37"/>
        <v>-48440.599999999955</v>
      </c>
      <c r="R131" s="30">
        <f t="shared" si="38"/>
        <v>-5.5576895717740736E-2</v>
      </c>
    </row>
    <row r="132" spans="1:18" ht="30" hidden="1" x14ac:dyDescent="0.25">
      <c r="A132" s="4">
        <v>385</v>
      </c>
      <c r="B132" s="4">
        <v>385</v>
      </c>
      <c r="C132" s="4" t="s">
        <v>647</v>
      </c>
      <c r="D132" s="13" t="s">
        <v>648</v>
      </c>
      <c r="E132" s="5" t="s">
        <v>16</v>
      </c>
      <c r="F132" s="14">
        <v>750</v>
      </c>
      <c r="G132" s="6">
        <f t="shared" si="34"/>
        <v>1310</v>
      </c>
      <c r="H132" s="7">
        <v>982500</v>
      </c>
      <c r="I132" s="25">
        <v>1240</v>
      </c>
      <c r="J132" s="9" t="s">
        <v>114</v>
      </c>
      <c r="K132" s="10">
        <v>44834</v>
      </c>
      <c r="L132" s="8" t="s">
        <v>115</v>
      </c>
      <c r="M132" s="9" t="str">
        <f t="shared" si="40"/>
        <v>NO ACEPTAR RECOMENDACIÓN MAYOR VALOR</v>
      </c>
      <c r="N132" s="11" t="s">
        <v>696</v>
      </c>
      <c r="O132" s="26">
        <f t="shared" si="35"/>
        <v>-70</v>
      </c>
      <c r="P132" s="28">
        <f t="shared" si="36"/>
        <v>-5.6451612903225805E-2</v>
      </c>
      <c r="Q132" s="12">
        <f t="shared" si="37"/>
        <v>-52500</v>
      </c>
      <c r="R132" s="30">
        <f t="shared" si="38"/>
        <v>-5.6451612903225805E-2</v>
      </c>
    </row>
    <row r="133" spans="1:18" ht="30" hidden="1" x14ac:dyDescent="0.25">
      <c r="A133" s="4">
        <v>389</v>
      </c>
      <c r="B133" s="4">
        <v>389</v>
      </c>
      <c r="C133" s="4" t="s">
        <v>655</v>
      </c>
      <c r="D133" s="5" t="s">
        <v>656</v>
      </c>
      <c r="E133" s="5" t="s">
        <v>16</v>
      </c>
      <c r="F133" s="14">
        <v>194</v>
      </c>
      <c r="G133" s="6">
        <f t="shared" si="34"/>
        <v>5125</v>
      </c>
      <c r="H133" s="7">
        <v>994250</v>
      </c>
      <c r="I133" s="25">
        <v>5115</v>
      </c>
      <c r="J133" s="9" t="s">
        <v>146</v>
      </c>
      <c r="K133" s="10">
        <v>44841</v>
      </c>
      <c r="L133" s="8" t="s">
        <v>147</v>
      </c>
      <c r="M133" s="9" t="str">
        <f t="shared" si="40"/>
        <v>NO ACEPTAR RECOMENDACIÓN MAYOR VALOR</v>
      </c>
      <c r="N133" s="11" t="s">
        <v>696</v>
      </c>
      <c r="O133" s="26">
        <f t="shared" si="35"/>
        <v>-10</v>
      </c>
      <c r="P133" s="28">
        <f t="shared" si="36"/>
        <v>-1.9550342130987292E-3</v>
      </c>
      <c r="Q133" s="12">
        <f t="shared" si="37"/>
        <v>-1940</v>
      </c>
      <c r="R133" s="30">
        <f t="shared" si="38"/>
        <v>-1.9550342130987292E-3</v>
      </c>
    </row>
    <row r="134" spans="1:18" ht="51" hidden="1" x14ac:dyDescent="0.25">
      <c r="A134" s="4">
        <v>394</v>
      </c>
      <c r="B134" s="4">
        <v>394</v>
      </c>
      <c r="C134" s="4" t="s">
        <v>665</v>
      </c>
      <c r="D134" s="13" t="s">
        <v>666</v>
      </c>
      <c r="E134" s="5" t="s">
        <v>81</v>
      </c>
      <c r="F134" s="14">
        <v>1</v>
      </c>
      <c r="G134" s="6">
        <f t="shared" si="34"/>
        <v>6237</v>
      </c>
      <c r="H134" s="7">
        <v>6237</v>
      </c>
      <c r="I134" s="25" t="s">
        <v>57</v>
      </c>
      <c r="J134" s="9" t="s">
        <v>57</v>
      </c>
      <c r="K134" s="10" t="s">
        <v>57</v>
      </c>
      <c r="L134" s="8" t="s">
        <v>57</v>
      </c>
      <c r="M134" s="9" t="s">
        <v>703</v>
      </c>
      <c r="N134" s="9" t="s">
        <v>42</v>
      </c>
      <c r="O134" s="26" t="str">
        <f t="shared" si="35"/>
        <v>NO APLICA</v>
      </c>
      <c r="P134" s="28" t="str">
        <f t="shared" si="36"/>
        <v>NO APLICA</v>
      </c>
      <c r="Q134" s="12" t="str">
        <f t="shared" si="37"/>
        <v>NO APLICA</v>
      </c>
      <c r="R134" s="30" t="str">
        <f t="shared" si="38"/>
        <v>NO APLICA</v>
      </c>
    </row>
    <row r="135" spans="1:18" ht="30" hidden="1" x14ac:dyDescent="0.25">
      <c r="A135" s="4">
        <v>396</v>
      </c>
      <c r="B135" s="4">
        <v>396</v>
      </c>
      <c r="C135" s="4" t="s">
        <v>669</v>
      </c>
      <c r="D135" s="13" t="s">
        <v>670</v>
      </c>
      <c r="E135" s="5" t="s">
        <v>27</v>
      </c>
      <c r="F135" s="14">
        <v>208</v>
      </c>
      <c r="G135" s="6">
        <f t="shared" si="34"/>
        <v>2438</v>
      </c>
      <c r="H135" s="7">
        <v>507104</v>
      </c>
      <c r="I135" s="25">
        <v>2045</v>
      </c>
      <c r="J135" s="9" t="s">
        <v>53</v>
      </c>
      <c r="K135" s="10">
        <v>44835</v>
      </c>
      <c r="L135" s="8" t="s">
        <v>71</v>
      </c>
      <c r="M135" s="9" t="str">
        <f>+IF(I135&gt;G135,"ACEPTAR RECOMENDACIÓN",IF(I135&lt;G135,"NO ACEPTAR RECOMENDACIÓN MAYOR VALOR",IF(I135=G135,"IGUAL VALOR VERIFICACIÓN",)))</f>
        <v>NO ACEPTAR RECOMENDACIÓN MAYOR VALOR</v>
      </c>
      <c r="N135" s="11" t="s">
        <v>696</v>
      </c>
      <c r="O135" s="26">
        <f t="shared" si="35"/>
        <v>-393</v>
      </c>
      <c r="P135" s="28">
        <f t="shared" si="36"/>
        <v>-0.19217603911980441</v>
      </c>
      <c r="Q135" s="12">
        <f t="shared" si="37"/>
        <v>-81744</v>
      </c>
      <c r="R135" s="30">
        <f t="shared" si="38"/>
        <v>-0.19217603911980441</v>
      </c>
    </row>
    <row r="136" spans="1:18" ht="30" hidden="1" x14ac:dyDescent="0.25">
      <c r="A136" s="4">
        <v>397</v>
      </c>
      <c r="B136" s="4">
        <v>397</v>
      </c>
      <c r="C136" s="4" t="s">
        <v>671</v>
      </c>
      <c r="D136" s="13" t="s">
        <v>672</v>
      </c>
      <c r="E136" s="5" t="s">
        <v>27</v>
      </c>
      <c r="F136" s="14">
        <v>209</v>
      </c>
      <c r="G136" s="6">
        <f t="shared" si="34"/>
        <v>2250</v>
      </c>
      <c r="H136" s="7">
        <v>470250</v>
      </c>
      <c r="I136" s="25">
        <v>2159</v>
      </c>
      <c r="J136" s="9" t="s">
        <v>53</v>
      </c>
      <c r="K136" s="10">
        <v>44835</v>
      </c>
      <c r="L136" s="8" t="s">
        <v>71</v>
      </c>
      <c r="M136" s="9" t="str">
        <f>+IF(I136&gt;G136,"ACEPTAR RECOMENDACIÓN",IF(I136&lt;G136,"NO ACEPTAR RECOMENDACIÓN MAYOR VALOR",IF(I136=G136,"IGUAL VALOR VERIFICACIÓN",)))</f>
        <v>NO ACEPTAR RECOMENDACIÓN MAYOR VALOR</v>
      </c>
      <c r="N136" s="11" t="s">
        <v>696</v>
      </c>
      <c r="O136" s="26">
        <f t="shared" si="35"/>
        <v>-91</v>
      </c>
      <c r="P136" s="28">
        <f t="shared" si="36"/>
        <v>-4.2149143121815655E-2</v>
      </c>
      <c r="Q136" s="12">
        <f t="shared" si="37"/>
        <v>-19019</v>
      </c>
      <c r="R136" s="30">
        <f t="shared" si="38"/>
        <v>-4.2149143121815655E-2</v>
      </c>
    </row>
    <row r="137" spans="1:18" hidden="1" x14ac:dyDescent="0.25">
      <c r="A137" s="97" t="s">
        <v>673</v>
      </c>
      <c r="B137" s="98"/>
      <c r="C137" s="98"/>
      <c r="D137" s="98"/>
      <c r="E137" s="99"/>
      <c r="F137" s="18">
        <v>199900</v>
      </c>
      <c r="G137" s="18"/>
      <c r="H137" s="18">
        <v>407335106</v>
      </c>
      <c r="I137" s="19"/>
      <c r="J137" s="19"/>
      <c r="K137" s="20"/>
      <c r="L137" s="19"/>
      <c r="M137" s="32"/>
      <c r="N137" s="12"/>
      <c r="O137" s="12"/>
      <c r="Q137"/>
    </row>
    <row r="138" spans="1:18" x14ac:dyDescent="0.25">
      <c r="I138" s="23"/>
      <c r="J138" s="23"/>
      <c r="K138" s="23"/>
      <c r="L138" s="23"/>
      <c r="M138" s="33"/>
      <c r="N138" s="24"/>
      <c r="O138" s="12"/>
    </row>
    <row r="139" spans="1:18" x14ac:dyDescent="0.25">
      <c r="N139" s="27"/>
    </row>
  </sheetData>
  <autoFilter ref="A3:R137" xr:uid="{00000000-0009-0000-0000-000002000000}">
    <filterColumn colId="4">
      <filters>
        <filter val="ALFA TRADING SAS"/>
      </filters>
    </filterColumn>
  </autoFilter>
  <mergeCells count="3">
    <mergeCell ref="E2:H2"/>
    <mergeCell ref="I2:L2"/>
    <mergeCell ref="A137:E13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12"/>
  <sheetViews>
    <sheetView topLeftCell="F1" workbookViewId="0">
      <pane ySplit="3" topLeftCell="A4" activePane="bottomLeft" state="frozen"/>
      <selection pane="bottomLeft" activeCell="I17" sqref="I17"/>
    </sheetView>
  </sheetViews>
  <sheetFormatPr baseColWidth="10" defaultRowHeight="15" x14ac:dyDescent="0.25"/>
  <cols>
    <col min="1" max="1" width="8.7109375" style="21" customWidth="1"/>
    <col min="2" max="2" width="8" style="21" customWidth="1"/>
    <col min="3" max="3" width="14.5703125" style="21" customWidth="1"/>
    <col min="4" max="4" width="37.85546875" style="22" customWidth="1"/>
    <col min="5" max="5" width="18.7109375" style="22" customWidth="1"/>
    <col min="6" max="6" width="14" style="22" customWidth="1"/>
    <col min="7" max="7" width="13.5703125" style="22" customWidth="1"/>
    <col min="8" max="8" width="19.42578125" style="22" customWidth="1"/>
    <col min="9" max="9" width="20.85546875" customWidth="1"/>
    <col min="10" max="10" width="17.140625" customWidth="1"/>
    <col min="11" max="11" width="15.5703125" customWidth="1"/>
    <col min="12" max="12" width="25.85546875" customWidth="1"/>
    <col min="13" max="13" width="31.7109375" style="34" customWidth="1"/>
    <col min="14" max="14" width="33.7109375" hidden="1" customWidth="1"/>
    <col min="15" max="15" width="14.5703125" customWidth="1"/>
    <col min="16" max="16" width="14.7109375" customWidth="1"/>
    <col min="17" max="17" width="15.85546875" style="51" customWidth="1"/>
    <col min="18" max="18" width="19.5703125" style="23" customWidth="1"/>
  </cols>
  <sheetData>
    <row r="2" spans="1:18" x14ac:dyDescent="0.25">
      <c r="A2" s="42"/>
      <c r="B2" s="42"/>
      <c r="C2" s="2"/>
      <c r="D2" s="43"/>
      <c r="E2" s="100" t="s">
        <v>3</v>
      </c>
      <c r="F2" s="101"/>
      <c r="G2" s="101"/>
      <c r="H2" s="102"/>
      <c r="I2" s="103" t="s">
        <v>4</v>
      </c>
      <c r="J2" s="104"/>
      <c r="K2" s="104"/>
      <c r="L2" s="105"/>
      <c r="M2" s="31"/>
    </row>
    <row r="3" spans="1:18" s="23" customFormat="1" ht="51" x14ac:dyDescent="0.25">
      <c r="A3" s="1" t="s">
        <v>0</v>
      </c>
      <c r="B3" s="1" t="s">
        <v>1</v>
      </c>
      <c r="C3" s="3" t="s">
        <v>5</v>
      </c>
      <c r="D3" s="44" t="s">
        <v>2</v>
      </c>
      <c r="E3" s="35" t="s">
        <v>6</v>
      </c>
      <c r="F3" s="36" t="s">
        <v>7</v>
      </c>
      <c r="G3" s="37" t="s">
        <v>8</v>
      </c>
      <c r="H3" s="38" t="s">
        <v>9</v>
      </c>
      <c r="I3" s="3" t="s">
        <v>674</v>
      </c>
      <c r="J3" s="39" t="s">
        <v>10</v>
      </c>
      <c r="K3" s="40" t="s">
        <v>11</v>
      </c>
      <c r="L3" s="41" t="s">
        <v>12</v>
      </c>
      <c r="M3" s="41" t="s">
        <v>13</v>
      </c>
      <c r="N3" s="41" t="s">
        <v>13</v>
      </c>
      <c r="O3" s="29" t="s">
        <v>698</v>
      </c>
      <c r="P3" s="29" t="s">
        <v>699</v>
      </c>
      <c r="Q3" s="52" t="s">
        <v>700</v>
      </c>
      <c r="R3" s="29" t="s">
        <v>701</v>
      </c>
    </row>
    <row r="4" spans="1:18" ht="38.25" x14ac:dyDescent="0.25">
      <c r="A4" s="4">
        <v>86</v>
      </c>
      <c r="B4" s="4">
        <v>86</v>
      </c>
      <c r="C4" s="4" t="s">
        <v>186</v>
      </c>
      <c r="D4" s="13" t="s">
        <v>187</v>
      </c>
      <c r="E4" s="5" t="s">
        <v>16</v>
      </c>
      <c r="F4" s="14">
        <v>65</v>
      </c>
      <c r="G4" s="6">
        <f t="shared" ref="G4:G7" si="0">+H4/F4</f>
        <v>11240</v>
      </c>
      <c r="H4" s="7">
        <v>730600</v>
      </c>
      <c r="I4" s="25">
        <v>11240</v>
      </c>
      <c r="J4" s="9" t="s">
        <v>188</v>
      </c>
      <c r="K4" s="10">
        <v>44835</v>
      </c>
      <c r="L4" s="8" t="s">
        <v>189</v>
      </c>
      <c r="M4" s="9" t="str">
        <f t="shared" ref="M4" si="1">+IF(I4&gt;G4,"ACEPTAR RECOMENDACIÓN",IF(I4&lt;G4,"NO ACEPTAR RECOMENDACIÓN MAYOR VALOR",IF(I4=G4,"IGUAL VALOR VERIFICACIÓN",)))</f>
        <v>IGUAL VALOR VERIFICACIÓN</v>
      </c>
      <c r="N4" s="11" t="s">
        <v>697</v>
      </c>
      <c r="O4" s="26">
        <f t="shared" ref="O4:O7" si="2">IFERROR(I4-G4,"NO APLICA")</f>
        <v>0</v>
      </c>
      <c r="P4" s="28">
        <f t="shared" ref="P4:P7" si="3">IFERROR(O4/I4,"NO APLICA")</f>
        <v>0</v>
      </c>
      <c r="Q4" s="12">
        <f t="shared" ref="Q4:Q7" si="4">IFERROR((O4*F4),"NO APLICA")</f>
        <v>0</v>
      </c>
      <c r="R4" s="30">
        <f t="shared" ref="R4:R7" si="5">IFERROR(Q4/(I4*F4),"NO APLICA")</f>
        <v>0</v>
      </c>
    </row>
    <row r="5" spans="1:18" x14ac:dyDescent="0.25">
      <c r="A5" s="4">
        <v>143</v>
      </c>
      <c r="B5" s="4">
        <v>143</v>
      </c>
      <c r="C5" s="4" t="s">
        <v>270</v>
      </c>
      <c r="D5" s="5" t="s">
        <v>271</v>
      </c>
      <c r="E5" s="5" t="s">
        <v>16</v>
      </c>
      <c r="F5" s="6">
        <v>1000</v>
      </c>
      <c r="G5" s="6">
        <f t="shared" si="0"/>
        <v>775</v>
      </c>
      <c r="H5" s="7">
        <v>775000</v>
      </c>
      <c r="I5" s="25">
        <v>775</v>
      </c>
      <c r="J5" s="9" t="s">
        <v>114</v>
      </c>
      <c r="K5" s="10">
        <v>44834</v>
      </c>
      <c r="L5" s="8" t="s">
        <v>115</v>
      </c>
      <c r="M5" s="9" t="str">
        <f t="shared" ref="M5" si="6">+IF(I5&gt;G5,"ACEPTAR RECOMENDACIÓN",IF(I5&lt;G5,"NO ACEPTAR RECOMENDACIÓN MAYOR VALOR",IF(I5=G5,"IGUAL VALOR VERIFICACIÓN",)))</f>
        <v>IGUAL VALOR VERIFICACIÓN</v>
      </c>
      <c r="N5" s="11" t="s">
        <v>697</v>
      </c>
      <c r="O5" s="26">
        <f t="shared" si="2"/>
        <v>0</v>
      </c>
      <c r="P5" s="28">
        <f t="shared" si="3"/>
        <v>0</v>
      </c>
      <c r="Q5" s="12">
        <f t="shared" si="4"/>
        <v>0</v>
      </c>
      <c r="R5" s="30">
        <f t="shared" si="5"/>
        <v>0</v>
      </c>
    </row>
    <row r="6" spans="1:18" ht="30" x14ac:dyDescent="0.25">
      <c r="A6" s="4">
        <v>179</v>
      </c>
      <c r="B6" s="4">
        <v>179</v>
      </c>
      <c r="C6" s="4" t="s">
        <v>316</v>
      </c>
      <c r="D6" s="5" t="s">
        <v>317</v>
      </c>
      <c r="E6" s="5" t="s">
        <v>23</v>
      </c>
      <c r="F6" s="14">
        <v>29</v>
      </c>
      <c r="G6" s="6">
        <f t="shared" si="0"/>
        <v>17850</v>
      </c>
      <c r="H6" s="7">
        <v>517650</v>
      </c>
      <c r="I6" s="25">
        <v>17850</v>
      </c>
      <c r="J6" s="9" t="s">
        <v>313</v>
      </c>
      <c r="K6" s="10">
        <v>44835</v>
      </c>
      <c r="L6" s="8" t="s">
        <v>103</v>
      </c>
      <c r="M6" s="9" t="str">
        <f t="shared" ref="M6:M7" si="7">+IF(I6&gt;G6,"ACEPTAR RECOMENDACIÓN",IF(I6&lt;G6,"NO ACEPTAR RECOMENDACIÓN MAYOR VALOR",IF(I6=G6,"IGUAL VALOR VERIFICACIÓN",)))</f>
        <v>IGUAL VALOR VERIFICACIÓN</v>
      </c>
      <c r="N6" s="11" t="s">
        <v>697</v>
      </c>
      <c r="O6" s="26">
        <f t="shared" si="2"/>
        <v>0</v>
      </c>
      <c r="P6" s="28">
        <f t="shared" si="3"/>
        <v>0</v>
      </c>
      <c r="Q6" s="12">
        <f t="shared" si="4"/>
        <v>0</v>
      </c>
      <c r="R6" s="30">
        <f t="shared" si="5"/>
        <v>0</v>
      </c>
    </row>
    <row r="7" spans="1:18" ht="38.25" x14ac:dyDescent="0.25">
      <c r="A7" s="4">
        <v>180</v>
      </c>
      <c r="B7" s="4">
        <v>180</v>
      </c>
      <c r="C7" s="4" t="s">
        <v>318</v>
      </c>
      <c r="D7" s="13" t="s">
        <v>319</v>
      </c>
      <c r="E7" s="5" t="s">
        <v>23</v>
      </c>
      <c r="F7" s="14">
        <v>21</v>
      </c>
      <c r="G7" s="6">
        <f t="shared" si="0"/>
        <v>17850</v>
      </c>
      <c r="H7" s="7">
        <v>374850</v>
      </c>
      <c r="I7" s="25">
        <v>17850</v>
      </c>
      <c r="J7" s="9" t="s">
        <v>313</v>
      </c>
      <c r="K7" s="10">
        <v>44835</v>
      </c>
      <c r="L7" s="8" t="s">
        <v>103</v>
      </c>
      <c r="M7" s="9" t="str">
        <f t="shared" si="7"/>
        <v>IGUAL VALOR VERIFICACIÓN</v>
      </c>
      <c r="N7" s="11" t="s">
        <v>697</v>
      </c>
      <c r="O7" s="26">
        <f t="shared" si="2"/>
        <v>0</v>
      </c>
      <c r="P7" s="28">
        <f t="shared" si="3"/>
        <v>0</v>
      </c>
      <c r="Q7" s="12">
        <f t="shared" si="4"/>
        <v>0</v>
      </c>
      <c r="R7" s="30">
        <f t="shared" si="5"/>
        <v>0</v>
      </c>
    </row>
    <row r="8" spans="1:18" ht="76.5" x14ac:dyDescent="0.25">
      <c r="A8" s="4">
        <v>222</v>
      </c>
      <c r="B8" s="4">
        <v>222</v>
      </c>
      <c r="C8" s="4" t="s">
        <v>384</v>
      </c>
      <c r="D8" s="13" t="s">
        <v>385</v>
      </c>
      <c r="E8" s="5" t="s">
        <v>359</v>
      </c>
      <c r="F8" s="14">
        <v>3</v>
      </c>
      <c r="G8" s="6">
        <f t="shared" ref="G8" si="8">+H8/F8</f>
        <v>306925</v>
      </c>
      <c r="H8" s="7">
        <v>920775</v>
      </c>
      <c r="I8" s="25">
        <v>306925</v>
      </c>
      <c r="J8" s="9" t="s">
        <v>53</v>
      </c>
      <c r="K8" s="10">
        <v>44805</v>
      </c>
      <c r="L8" s="8" t="s">
        <v>54</v>
      </c>
      <c r="M8" s="9" t="str">
        <f t="shared" ref="M8" si="9">+IF(I8&gt;G8,"ACEPTAR RECOMENDACIÓN",IF(I8&lt;G8,"NO ACEPTAR RECOMENDACIÓN MAYOR VALOR",IF(I8=G8,"IGUAL VALOR VERIFICACIÓN",)))</f>
        <v>IGUAL VALOR VERIFICACIÓN</v>
      </c>
      <c r="N8" s="11" t="s">
        <v>697</v>
      </c>
      <c r="O8" s="26">
        <f t="shared" ref="O8" si="10">IFERROR(I8-G8,"NO APLICA")</f>
        <v>0</v>
      </c>
      <c r="P8" s="28">
        <f t="shared" ref="P8" si="11">IFERROR(O8/I8,"NO APLICA")</f>
        <v>0</v>
      </c>
      <c r="Q8" s="12">
        <f t="shared" ref="Q8" si="12">IFERROR((O8*F8),"NO APLICA")</f>
        <v>0</v>
      </c>
      <c r="R8" s="30">
        <f t="shared" ref="R8" si="13">IFERROR(Q8/(I8*F8),"NO APLICA")</f>
        <v>0</v>
      </c>
    </row>
    <row r="9" spans="1:18" ht="30" x14ac:dyDescent="0.25">
      <c r="A9" s="4">
        <v>326</v>
      </c>
      <c r="B9" s="4">
        <v>326</v>
      </c>
      <c r="C9" s="4" t="s">
        <v>549</v>
      </c>
      <c r="D9" s="5" t="s">
        <v>550</v>
      </c>
      <c r="E9" s="5" t="s">
        <v>59</v>
      </c>
      <c r="F9" s="14">
        <v>17</v>
      </c>
      <c r="G9" s="6">
        <f t="shared" ref="G9:G10" si="14">+H9/F9</f>
        <v>600</v>
      </c>
      <c r="H9" s="7">
        <v>10200</v>
      </c>
      <c r="I9" s="25">
        <v>600</v>
      </c>
      <c r="J9" s="9" t="s">
        <v>231</v>
      </c>
      <c r="K9" s="10">
        <v>44835</v>
      </c>
      <c r="L9" s="8" t="s">
        <v>232</v>
      </c>
      <c r="M9" s="9" t="str">
        <f t="shared" ref="M9:M10" si="15">+IF(I9&gt;G9,"ACEPTAR RECOMENDACIÓN",IF(I9&lt;G9,"NO ACEPTAR RECOMENDACIÓN MAYOR VALOR",IF(I9=G9,"IGUAL VALOR VERIFICACIÓN",)))</f>
        <v>IGUAL VALOR VERIFICACIÓN</v>
      </c>
      <c r="N9" s="11" t="s">
        <v>697</v>
      </c>
      <c r="O9" s="26">
        <f t="shared" ref="O9:O10" si="16">IFERROR(I9-G9,"NO APLICA")</f>
        <v>0</v>
      </c>
      <c r="P9" s="28">
        <f t="shared" ref="P9:P10" si="17">IFERROR(O9/I9,"NO APLICA")</f>
        <v>0</v>
      </c>
      <c r="Q9" s="12">
        <f t="shared" ref="Q9:Q10" si="18">IFERROR((O9*F9),"NO APLICA")</f>
        <v>0</v>
      </c>
      <c r="R9" s="30">
        <f t="shared" ref="R9:R10" si="19">IFERROR(Q9/(I9*F9),"NO APLICA")</f>
        <v>0</v>
      </c>
    </row>
    <row r="10" spans="1:18" x14ac:dyDescent="0.25">
      <c r="A10" s="4">
        <v>330</v>
      </c>
      <c r="B10" s="4">
        <v>330</v>
      </c>
      <c r="C10" s="4" t="s">
        <v>557</v>
      </c>
      <c r="D10" s="5" t="s">
        <v>558</v>
      </c>
      <c r="E10" s="5" t="s">
        <v>59</v>
      </c>
      <c r="F10" s="14">
        <v>96</v>
      </c>
      <c r="G10" s="6">
        <f t="shared" si="14"/>
        <v>710</v>
      </c>
      <c r="H10" s="7">
        <v>68160</v>
      </c>
      <c r="I10" s="25">
        <v>710</v>
      </c>
      <c r="J10" s="9" t="s">
        <v>124</v>
      </c>
      <c r="K10" s="10">
        <v>44673</v>
      </c>
      <c r="L10" s="8" t="s">
        <v>125</v>
      </c>
      <c r="M10" s="9" t="str">
        <f t="shared" si="15"/>
        <v>IGUAL VALOR VERIFICACIÓN</v>
      </c>
      <c r="N10" s="11" t="s">
        <v>697</v>
      </c>
      <c r="O10" s="26">
        <f t="shared" si="16"/>
        <v>0</v>
      </c>
      <c r="P10" s="28">
        <f t="shared" si="17"/>
        <v>0</v>
      </c>
      <c r="Q10" s="12">
        <f t="shared" si="18"/>
        <v>0</v>
      </c>
      <c r="R10" s="30">
        <f t="shared" si="19"/>
        <v>0</v>
      </c>
    </row>
    <row r="11" spans="1:18" x14ac:dyDescent="0.25">
      <c r="I11" s="23"/>
      <c r="J11" s="23"/>
      <c r="K11" s="23"/>
      <c r="L11" s="23"/>
      <c r="M11" s="33"/>
      <c r="N11" s="24"/>
      <c r="O11" s="12"/>
    </row>
    <row r="12" spans="1:18" x14ac:dyDescent="0.25">
      <c r="H12" s="57">
        <f>SUM(H4:H11)</f>
        <v>3397235</v>
      </c>
      <c r="N12" s="27"/>
    </row>
  </sheetData>
  <autoFilter ref="A3:R10" xr:uid="{00000000-0009-0000-0000-000003000000}"/>
  <mergeCells count="2">
    <mergeCell ref="E2:H2"/>
    <mergeCell ref="I2:L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2:R167"/>
  <sheetViews>
    <sheetView topLeftCell="C1" workbookViewId="0">
      <pane ySplit="3" topLeftCell="A4" activePane="bottomLeft" state="frozen"/>
      <selection pane="bottomLeft" activeCell="M3" sqref="M3"/>
    </sheetView>
  </sheetViews>
  <sheetFormatPr baseColWidth="10" defaultRowHeight="15" x14ac:dyDescent="0.25"/>
  <cols>
    <col min="1" max="1" width="8.7109375" style="21" customWidth="1"/>
    <col min="2" max="2" width="8" style="21" customWidth="1"/>
    <col min="3" max="3" width="14.5703125" style="21" customWidth="1"/>
    <col min="4" max="4" width="28.5703125" style="22" customWidth="1"/>
    <col min="5" max="5" width="18.7109375" style="22" customWidth="1"/>
    <col min="6" max="6" width="15" style="22" bestFit="1" customWidth="1"/>
    <col min="7" max="7" width="13.5703125" style="22" customWidth="1"/>
    <col min="8" max="8" width="19.42578125" style="22" customWidth="1"/>
    <col min="9" max="9" width="20.85546875" customWidth="1"/>
    <col min="10" max="10" width="17.140625" customWidth="1"/>
    <col min="11" max="11" width="15.5703125" customWidth="1"/>
    <col min="12" max="12" width="19.140625" customWidth="1"/>
    <col min="13" max="13" width="31.7109375" style="34" customWidth="1"/>
    <col min="14" max="14" width="33.7109375" hidden="1" customWidth="1"/>
    <col min="15" max="15" width="14.5703125" customWidth="1"/>
    <col min="16" max="16" width="14.7109375" customWidth="1"/>
    <col min="17" max="17" width="15.85546875" style="51" customWidth="1"/>
    <col min="18" max="18" width="19.5703125" style="23" customWidth="1"/>
  </cols>
  <sheetData>
    <row r="2" spans="1:18" x14ac:dyDescent="0.25">
      <c r="A2" s="42"/>
      <c r="B2" s="42"/>
      <c r="C2" s="2"/>
      <c r="D2" s="43"/>
      <c r="E2" s="100" t="s">
        <v>3</v>
      </c>
      <c r="F2" s="101"/>
      <c r="G2" s="101"/>
      <c r="H2" s="102"/>
      <c r="I2" s="103" t="s">
        <v>4</v>
      </c>
      <c r="J2" s="104"/>
      <c r="K2" s="104"/>
      <c r="L2" s="105"/>
      <c r="M2" s="31"/>
    </row>
    <row r="3" spans="1:18" s="23" customFormat="1" ht="51" x14ac:dyDescent="0.25">
      <c r="A3" s="1" t="s">
        <v>0</v>
      </c>
      <c r="B3" s="1" t="s">
        <v>1</v>
      </c>
      <c r="C3" s="3" t="s">
        <v>5</v>
      </c>
      <c r="D3" s="44" t="s">
        <v>2</v>
      </c>
      <c r="E3" s="35" t="s">
        <v>6</v>
      </c>
      <c r="F3" s="36" t="s">
        <v>7</v>
      </c>
      <c r="G3" s="37" t="s">
        <v>8</v>
      </c>
      <c r="H3" s="38" t="s">
        <v>9</v>
      </c>
      <c r="I3" s="3" t="s">
        <v>674</v>
      </c>
      <c r="J3" s="39" t="s">
        <v>10</v>
      </c>
      <c r="K3" s="40" t="s">
        <v>11</v>
      </c>
      <c r="L3" s="41" t="s">
        <v>12</v>
      </c>
      <c r="M3" s="41" t="s">
        <v>13</v>
      </c>
      <c r="N3" s="41" t="s">
        <v>13</v>
      </c>
      <c r="O3" s="29" t="s">
        <v>698</v>
      </c>
      <c r="P3" s="29" t="s">
        <v>699</v>
      </c>
      <c r="Q3" s="52" t="s">
        <v>700</v>
      </c>
      <c r="R3" s="29" t="s">
        <v>701</v>
      </c>
    </row>
    <row r="4" spans="1:18" ht="25.5" hidden="1" customHeight="1" x14ac:dyDescent="0.25">
      <c r="A4" s="4">
        <v>2</v>
      </c>
      <c r="B4" s="4">
        <v>2</v>
      </c>
      <c r="C4" s="4" t="s">
        <v>19</v>
      </c>
      <c r="D4" s="13" t="s">
        <v>20</v>
      </c>
      <c r="E4" s="5" t="s">
        <v>16</v>
      </c>
      <c r="F4" s="14">
        <v>12</v>
      </c>
      <c r="G4" s="6">
        <f t="shared" ref="G4:G65" si="0">+H4/F4</f>
        <v>94486</v>
      </c>
      <c r="H4" s="7">
        <v>1133832</v>
      </c>
      <c r="I4" s="25" t="s">
        <v>41</v>
      </c>
      <c r="J4" s="9" t="s">
        <v>41</v>
      </c>
      <c r="K4" s="10" t="s">
        <v>41</v>
      </c>
      <c r="L4" s="8" t="s">
        <v>41</v>
      </c>
      <c r="M4" s="9" t="str">
        <f>+IF(I4&gt;G4,"ACEPTAR RECOMENDACIÓN",IF(I4&lt;G4,"NO ACEPTAR RECOMENDACIÓN MAYOR VALOR",IF(I4=G4,"IGUAL VALOR VERIFICACIÓN",)))</f>
        <v>ACEPTAR RECOMENDACIÓN</v>
      </c>
      <c r="N4" s="8" t="s">
        <v>42</v>
      </c>
      <c r="O4" s="26" t="str">
        <f t="shared" ref="O4:O65" si="1">IFERROR(I4-G4,"NO APLICA")</f>
        <v>NO APLICA</v>
      </c>
      <c r="P4" s="28" t="str">
        <f t="shared" ref="P4:P65" si="2">IFERROR(O4/I4,"NO APLICA")</f>
        <v>NO APLICA</v>
      </c>
      <c r="Q4" s="12" t="str">
        <f t="shared" ref="Q4:Q65" si="3">IFERROR((O4*F4),"NO APLICA")</f>
        <v>NO APLICA</v>
      </c>
      <c r="R4" s="30" t="str">
        <f t="shared" ref="R4:R65" si="4">IFERROR(Q4/(I4*F4),"NO APLICA")</f>
        <v>NO APLICA</v>
      </c>
    </row>
    <row r="5" spans="1:18" ht="25.5" hidden="1" customHeight="1" x14ac:dyDescent="0.25">
      <c r="A5" s="4">
        <v>7</v>
      </c>
      <c r="B5" s="4">
        <v>7</v>
      </c>
      <c r="C5" s="4" t="s">
        <v>32</v>
      </c>
      <c r="D5" s="13" t="s">
        <v>33</v>
      </c>
      <c r="E5" s="5" t="s">
        <v>27</v>
      </c>
      <c r="F5" s="14">
        <v>500</v>
      </c>
      <c r="G5" s="6">
        <f t="shared" si="0"/>
        <v>86</v>
      </c>
      <c r="H5" s="7">
        <v>43000</v>
      </c>
      <c r="I5" s="25" t="s">
        <v>41</v>
      </c>
      <c r="J5" s="9" t="s">
        <v>41</v>
      </c>
      <c r="K5" s="10" t="s">
        <v>41</v>
      </c>
      <c r="L5" s="8" t="s">
        <v>41</v>
      </c>
      <c r="M5" s="9" t="str">
        <f t="shared" ref="M5:M13" si="5">+IF(I5&gt;G5,"ACEPTAR RECOMENDACIÓN",IF(I5&lt;G5,"NO ACEPTAR RECOMENDACIÓN MAYOR VALOR",IF(I5=G5,"IGUAL VALOR VERIFICACIÓN",)))</f>
        <v>ACEPTAR RECOMENDACIÓN</v>
      </c>
      <c r="N5" s="9" t="s">
        <v>42</v>
      </c>
      <c r="O5" s="26" t="str">
        <f t="shared" si="1"/>
        <v>NO APLICA</v>
      </c>
      <c r="P5" s="28" t="str">
        <f t="shared" si="2"/>
        <v>NO APLICA</v>
      </c>
      <c r="Q5" s="12" t="str">
        <f t="shared" si="3"/>
        <v>NO APLICA</v>
      </c>
      <c r="R5" s="30" t="str">
        <f t="shared" si="4"/>
        <v>NO APLICA</v>
      </c>
    </row>
    <row r="6" spans="1:18" ht="38.25" hidden="1" customHeight="1" x14ac:dyDescent="0.25">
      <c r="A6" s="4">
        <v>9</v>
      </c>
      <c r="B6" s="4">
        <v>9</v>
      </c>
      <c r="C6" s="4" t="s">
        <v>36</v>
      </c>
      <c r="D6" s="13" t="s">
        <v>37</v>
      </c>
      <c r="E6" s="13" t="s">
        <v>38</v>
      </c>
      <c r="F6" s="14">
        <v>750</v>
      </c>
      <c r="G6" s="6">
        <f t="shared" si="0"/>
        <v>72</v>
      </c>
      <c r="H6" s="7">
        <v>54000</v>
      </c>
      <c r="I6" s="25">
        <v>74</v>
      </c>
      <c r="J6" s="9" t="s">
        <v>28</v>
      </c>
      <c r="K6" s="10">
        <v>44669</v>
      </c>
      <c r="L6" s="8" t="s">
        <v>29</v>
      </c>
      <c r="M6" s="9" t="str">
        <f t="shared" si="5"/>
        <v>ACEPTAR RECOMENDACIÓN</v>
      </c>
      <c r="N6" s="11" t="s">
        <v>42</v>
      </c>
      <c r="O6" s="26">
        <f t="shared" si="1"/>
        <v>2</v>
      </c>
      <c r="P6" s="28">
        <f t="shared" si="2"/>
        <v>2.7027027027027029E-2</v>
      </c>
      <c r="Q6" s="53">
        <f t="shared" si="3"/>
        <v>1500</v>
      </c>
      <c r="R6" s="30">
        <f t="shared" si="4"/>
        <v>2.7027027027027029E-2</v>
      </c>
    </row>
    <row r="7" spans="1:18" ht="25.5" hidden="1" customHeight="1" x14ac:dyDescent="0.25">
      <c r="A7" s="4">
        <v>10</v>
      </c>
      <c r="B7" s="4">
        <v>10</v>
      </c>
      <c r="C7" s="4" t="s">
        <v>39</v>
      </c>
      <c r="D7" s="13" t="s">
        <v>40</v>
      </c>
      <c r="E7" s="5" t="s">
        <v>27</v>
      </c>
      <c r="F7" s="14">
        <v>551</v>
      </c>
      <c r="G7" s="6">
        <f t="shared" si="0"/>
        <v>82</v>
      </c>
      <c r="H7" s="7">
        <v>45182</v>
      </c>
      <c r="I7" s="25" t="s">
        <v>41</v>
      </c>
      <c r="J7" s="9" t="s">
        <v>41</v>
      </c>
      <c r="K7" s="10" t="s">
        <v>41</v>
      </c>
      <c r="L7" s="8" t="s">
        <v>41</v>
      </c>
      <c r="M7" s="9" t="str">
        <f t="shared" si="5"/>
        <v>ACEPTAR RECOMENDACIÓN</v>
      </c>
      <c r="N7" s="9" t="s">
        <v>42</v>
      </c>
      <c r="O7" s="26" t="str">
        <f t="shared" si="1"/>
        <v>NO APLICA</v>
      </c>
      <c r="P7" s="28" t="str">
        <f t="shared" si="2"/>
        <v>NO APLICA</v>
      </c>
      <c r="Q7" s="12" t="str">
        <f t="shared" si="3"/>
        <v>NO APLICA</v>
      </c>
      <c r="R7" s="30" t="str">
        <f t="shared" si="4"/>
        <v>NO APLICA</v>
      </c>
    </row>
    <row r="8" spans="1:18" ht="25.5" hidden="1" customHeight="1" x14ac:dyDescent="0.25">
      <c r="A8" s="4">
        <v>11</v>
      </c>
      <c r="B8" s="4">
        <v>11</v>
      </c>
      <c r="C8" s="4" t="s">
        <v>43</v>
      </c>
      <c r="D8" s="13" t="s">
        <v>44</v>
      </c>
      <c r="E8" s="5" t="s">
        <v>27</v>
      </c>
      <c r="F8" s="14">
        <v>750</v>
      </c>
      <c r="G8" s="6">
        <f t="shared" si="0"/>
        <v>82</v>
      </c>
      <c r="H8" s="7">
        <v>61500</v>
      </c>
      <c r="I8" s="25" t="s">
        <v>41</v>
      </c>
      <c r="J8" s="9" t="s">
        <v>41</v>
      </c>
      <c r="K8" s="10" t="s">
        <v>41</v>
      </c>
      <c r="L8" s="8" t="s">
        <v>41</v>
      </c>
      <c r="M8" s="9" t="str">
        <f t="shared" si="5"/>
        <v>ACEPTAR RECOMENDACIÓN</v>
      </c>
      <c r="N8" s="9" t="s">
        <v>42</v>
      </c>
      <c r="O8" s="26" t="str">
        <f t="shared" si="1"/>
        <v>NO APLICA</v>
      </c>
      <c r="P8" s="28" t="str">
        <f t="shared" si="2"/>
        <v>NO APLICA</v>
      </c>
      <c r="Q8" s="12" t="str">
        <f t="shared" si="3"/>
        <v>NO APLICA</v>
      </c>
      <c r="R8" s="30" t="str">
        <f t="shared" si="4"/>
        <v>NO APLICA</v>
      </c>
    </row>
    <row r="9" spans="1:18" ht="25.5" hidden="1" customHeight="1" x14ac:dyDescent="0.25">
      <c r="A9" s="4">
        <v>14</v>
      </c>
      <c r="B9" s="4">
        <v>14</v>
      </c>
      <c r="C9" s="4" t="s">
        <v>45</v>
      </c>
      <c r="D9" s="13" t="s">
        <v>46</v>
      </c>
      <c r="E9" s="5" t="s">
        <v>16</v>
      </c>
      <c r="F9" s="14">
        <v>103</v>
      </c>
      <c r="G9" s="6">
        <f t="shared" si="0"/>
        <v>5343</v>
      </c>
      <c r="H9" s="7">
        <v>550329</v>
      </c>
      <c r="I9" s="25">
        <v>9353</v>
      </c>
      <c r="J9" s="9" t="s">
        <v>390</v>
      </c>
      <c r="K9" s="10">
        <v>44573</v>
      </c>
      <c r="L9" s="8" t="s">
        <v>391</v>
      </c>
      <c r="M9" s="9" t="str">
        <f t="shared" si="5"/>
        <v>ACEPTAR RECOMENDACIÓN</v>
      </c>
      <c r="N9" s="11" t="s">
        <v>42</v>
      </c>
      <c r="O9" s="26">
        <f t="shared" si="1"/>
        <v>4010</v>
      </c>
      <c r="P9" s="28">
        <f t="shared" si="2"/>
        <v>0.42873944189030255</v>
      </c>
      <c r="Q9" s="53">
        <f t="shared" si="3"/>
        <v>413030</v>
      </c>
      <c r="R9" s="30">
        <f t="shared" si="4"/>
        <v>0.42873944189030255</v>
      </c>
    </row>
    <row r="10" spans="1:18" ht="25.5" hidden="1" customHeight="1" x14ac:dyDescent="0.25">
      <c r="A10" s="4">
        <v>15</v>
      </c>
      <c r="B10" s="4">
        <v>15</v>
      </c>
      <c r="C10" s="4" t="s">
        <v>47</v>
      </c>
      <c r="D10" s="13" t="s">
        <v>48</v>
      </c>
      <c r="E10" s="5" t="s">
        <v>16</v>
      </c>
      <c r="F10" s="14">
        <v>43</v>
      </c>
      <c r="G10" s="6">
        <f t="shared" si="0"/>
        <v>5343</v>
      </c>
      <c r="H10" s="7">
        <v>229749</v>
      </c>
      <c r="I10" s="25">
        <v>5867</v>
      </c>
      <c r="J10" s="9" t="s">
        <v>390</v>
      </c>
      <c r="K10" s="10">
        <v>44573</v>
      </c>
      <c r="L10" s="8" t="s">
        <v>391</v>
      </c>
      <c r="M10" s="9" t="str">
        <f t="shared" si="5"/>
        <v>ACEPTAR RECOMENDACIÓN</v>
      </c>
      <c r="N10" s="11" t="s">
        <v>42</v>
      </c>
      <c r="O10" s="26">
        <f t="shared" si="1"/>
        <v>524</v>
      </c>
      <c r="P10" s="28">
        <f t="shared" si="2"/>
        <v>8.9313107209817624E-2</v>
      </c>
      <c r="Q10" s="53">
        <f t="shared" si="3"/>
        <v>22532</v>
      </c>
      <c r="R10" s="30">
        <f t="shared" si="4"/>
        <v>8.9313107209817624E-2</v>
      </c>
    </row>
    <row r="11" spans="1:18" ht="25.5" hidden="1" customHeight="1" x14ac:dyDescent="0.25">
      <c r="A11" s="4">
        <v>16</v>
      </c>
      <c r="B11" s="4">
        <v>16</v>
      </c>
      <c r="C11" s="4" t="s">
        <v>49</v>
      </c>
      <c r="D11" s="5" t="s">
        <v>50</v>
      </c>
      <c r="E11" s="5" t="s">
        <v>16</v>
      </c>
      <c r="F11" s="14">
        <v>46</v>
      </c>
      <c r="G11" s="6">
        <f t="shared" si="0"/>
        <v>5343</v>
      </c>
      <c r="H11" s="7">
        <v>245778</v>
      </c>
      <c r="I11" s="25">
        <v>5867</v>
      </c>
      <c r="J11" s="9" t="s">
        <v>390</v>
      </c>
      <c r="K11" s="10">
        <v>44573</v>
      </c>
      <c r="L11" s="8" t="s">
        <v>391</v>
      </c>
      <c r="M11" s="9" t="str">
        <f t="shared" si="5"/>
        <v>ACEPTAR RECOMENDACIÓN</v>
      </c>
      <c r="N11" s="11" t="s">
        <v>42</v>
      </c>
      <c r="O11" s="26">
        <f t="shared" si="1"/>
        <v>524</v>
      </c>
      <c r="P11" s="28">
        <f t="shared" si="2"/>
        <v>8.9313107209817624E-2</v>
      </c>
      <c r="Q11" s="53">
        <f t="shared" si="3"/>
        <v>24104</v>
      </c>
      <c r="R11" s="30">
        <f t="shared" si="4"/>
        <v>8.9313107209817624E-2</v>
      </c>
    </row>
    <row r="12" spans="1:18" ht="30" hidden="1" customHeight="1" x14ac:dyDescent="0.25">
      <c r="A12" s="4">
        <v>17</v>
      </c>
      <c r="B12" s="4">
        <v>17</v>
      </c>
      <c r="C12" s="4" t="s">
        <v>51</v>
      </c>
      <c r="D12" s="13" t="s">
        <v>52</v>
      </c>
      <c r="E12" s="5" t="s">
        <v>16</v>
      </c>
      <c r="F12" s="14">
        <v>133</v>
      </c>
      <c r="G12" s="6">
        <f t="shared" si="0"/>
        <v>5343</v>
      </c>
      <c r="H12" s="7">
        <v>710619</v>
      </c>
      <c r="I12" s="25">
        <v>5388</v>
      </c>
      <c r="J12" s="9" t="s">
        <v>53</v>
      </c>
      <c r="K12" s="10">
        <v>44832</v>
      </c>
      <c r="L12" s="8" t="s">
        <v>54</v>
      </c>
      <c r="M12" s="9" t="str">
        <f t="shared" si="5"/>
        <v>ACEPTAR RECOMENDACIÓN</v>
      </c>
      <c r="N12" s="11" t="s">
        <v>42</v>
      </c>
      <c r="O12" s="26">
        <f t="shared" si="1"/>
        <v>45</v>
      </c>
      <c r="P12" s="28">
        <f t="shared" si="2"/>
        <v>8.351893095768375E-3</v>
      </c>
      <c r="Q12" s="53">
        <f t="shared" si="3"/>
        <v>5985</v>
      </c>
      <c r="R12" s="30">
        <f t="shared" si="4"/>
        <v>8.351893095768375E-3</v>
      </c>
    </row>
    <row r="13" spans="1:18" ht="30" hidden="1" customHeight="1" x14ac:dyDescent="0.25">
      <c r="A13" s="4">
        <v>18</v>
      </c>
      <c r="B13" s="4">
        <v>18</v>
      </c>
      <c r="C13" s="4" t="s">
        <v>55</v>
      </c>
      <c r="D13" s="13" t="s">
        <v>56</v>
      </c>
      <c r="E13" s="5" t="s">
        <v>16</v>
      </c>
      <c r="F13" s="14">
        <v>350</v>
      </c>
      <c r="G13" s="6">
        <f t="shared" si="0"/>
        <v>5343</v>
      </c>
      <c r="H13" s="7">
        <v>1870050</v>
      </c>
      <c r="I13" s="25">
        <v>5388</v>
      </c>
      <c r="J13" s="9" t="s">
        <v>53</v>
      </c>
      <c r="K13" s="10">
        <v>44832</v>
      </c>
      <c r="L13" s="8" t="s">
        <v>54</v>
      </c>
      <c r="M13" s="9" t="str">
        <f t="shared" si="5"/>
        <v>ACEPTAR RECOMENDACIÓN</v>
      </c>
      <c r="N13" s="11" t="s">
        <v>42</v>
      </c>
      <c r="O13" s="26">
        <f t="shared" si="1"/>
        <v>45</v>
      </c>
      <c r="P13" s="28">
        <f t="shared" si="2"/>
        <v>8.351893095768375E-3</v>
      </c>
      <c r="Q13" s="53">
        <f t="shared" si="3"/>
        <v>15750</v>
      </c>
      <c r="R13" s="30">
        <f t="shared" si="4"/>
        <v>8.351893095768375E-3</v>
      </c>
    </row>
    <row r="14" spans="1:18" ht="15" hidden="1" customHeight="1" x14ac:dyDescent="0.25">
      <c r="A14" s="4">
        <v>22</v>
      </c>
      <c r="B14" s="4">
        <v>22</v>
      </c>
      <c r="C14" s="4" t="s">
        <v>60</v>
      </c>
      <c r="D14" s="5" t="s">
        <v>61</v>
      </c>
      <c r="E14" s="5" t="s">
        <v>59</v>
      </c>
      <c r="F14" s="14">
        <v>750</v>
      </c>
      <c r="G14" s="6">
        <f t="shared" si="0"/>
        <v>214</v>
      </c>
      <c r="H14" s="7">
        <v>160500</v>
      </c>
      <c r="I14" s="25">
        <v>267</v>
      </c>
      <c r="J14" s="9" t="s">
        <v>28</v>
      </c>
      <c r="K14" s="10">
        <v>44669</v>
      </c>
      <c r="L14" s="8" t="s">
        <v>29</v>
      </c>
      <c r="M14" s="9" t="str">
        <f>+IF(I14&gt;G14,"ACEPTAR RECOMENDACIÓN",IF(I14&lt;G14,"NO ACEPTAR RECOMENDACIÓN MAYOR VALOR",IF(I14=G14,"IGUAL VALOR VERIFICACIÓN",)))</f>
        <v>ACEPTAR RECOMENDACIÓN</v>
      </c>
      <c r="N14" s="11" t="s">
        <v>42</v>
      </c>
      <c r="O14" s="26">
        <f t="shared" si="1"/>
        <v>53</v>
      </c>
      <c r="P14" s="28">
        <f t="shared" si="2"/>
        <v>0.19850187265917604</v>
      </c>
      <c r="Q14" s="53">
        <f t="shared" si="3"/>
        <v>39750</v>
      </c>
      <c r="R14" s="30">
        <f t="shared" si="4"/>
        <v>0.19850187265917604</v>
      </c>
    </row>
    <row r="15" spans="1:18" ht="15" hidden="1" customHeight="1" x14ac:dyDescent="0.25">
      <c r="A15" s="4">
        <v>23</v>
      </c>
      <c r="B15" s="4">
        <v>23</v>
      </c>
      <c r="C15" s="4" t="s">
        <v>62</v>
      </c>
      <c r="D15" s="5" t="s">
        <v>63</v>
      </c>
      <c r="E15" s="5" t="s">
        <v>16</v>
      </c>
      <c r="F15" s="6">
        <v>1000</v>
      </c>
      <c r="G15" s="6">
        <f t="shared" si="0"/>
        <v>4145</v>
      </c>
      <c r="H15" s="7">
        <v>4145000</v>
      </c>
      <c r="I15" s="25" t="s">
        <v>41</v>
      </c>
      <c r="J15" s="9" t="s">
        <v>41</v>
      </c>
      <c r="K15" s="10" t="s">
        <v>41</v>
      </c>
      <c r="L15" s="8" t="s">
        <v>41</v>
      </c>
      <c r="M15" s="9" t="str">
        <f>+IF(I15&gt;G15,"ACEPTAR RECOMENDACIÓN",IF(I15&lt;G15,"NO ACEPTAR RECOMENDACIÓN MAYOR VALOR",IF(I15=G15,"IGUAL VALOR VERIFICACIÓN",)))</f>
        <v>ACEPTAR RECOMENDACIÓN</v>
      </c>
      <c r="N15" s="9" t="s">
        <v>42</v>
      </c>
      <c r="O15" s="26" t="str">
        <f t="shared" si="1"/>
        <v>NO APLICA</v>
      </c>
      <c r="P15" s="28" t="str">
        <f t="shared" si="2"/>
        <v>NO APLICA</v>
      </c>
      <c r="Q15" s="12" t="str">
        <f t="shared" si="3"/>
        <v>NO APLICA</v>
      </c>
      <c r="R15" s="30" t="str">
        <f t="shared" si="4"/>
        <v>NO APLICA</v>
      </c>
    </row>
    <row r="16" spans="1:18" ht="15" hidden="1" customHeight="1" x14ac:dyDescent="0.25">
      <c r="A16" s="4">
        <v>26</v>
      </c>
      <c r="B16" s="4">
        <v>26</v>
      </c>
      <c r="C16" s="4" t="s">
        <v>64</v>
      </c>
      <c r="D16" s="5" t="s">
        <v>65</v>
      </c>
      <c r="E16" s="5" t="s">
        <v>66</v>
      </c>
      <c r="F16" s="14">
        <v>350</v>
      </c>
      <c r="G16" s="6">
        <f t="shared" si="0"/>
        <v>10359</v>
      </c>
      <c r="H16" s="7">
        <v>3625650</v>
      </c>
      <c r="I16" s="25" t="s">
        <v>41</v>
      </c>
      <c r="J16" s="9" t="s">
        <v>41</v>
      </c>
      <c r="K16" s="10" t="s">
        <v>41</v>
      </c>
      <c r="L16" s="8" t="s">
        <v>41</v>
      </c>
      <c r="M16" s="9" t="str">
        <f>+IF(I16&gt;G16,"ACEPTAR RECOMENDACIÓN",IF(I16&lt;G16,"NO ACEPTAR RECOMENDACIÓN MAYOR VALOR",IF(I16=G16,"IGUAL VALOR VERIFICACIÓN",)))</f>
        <v>ACEPTAR RECOMENDACIÓN</v>
      </c>
      <c r="N16" s="9" t="s">
        <v>42</v>
      </c>
      <c r="O16" s="26" t="str">
        <f t="shared" si="1"/>
        <v>NO APLICA</v>
      </c>
      <c r="P16" s="28" t="str">
        <f t="shared" si="2"/>
        <v>NO APLICA</v>
      </c>
      <c r="Q16" s="12" t="str">
        <f t="shared" si="3"/>
        <v>NO APLICA</v>
      </c>
      <c r="R16" s="30" t="str">
        <f t="shared" si="4"/>
        <v>NO APLICA</v>
      </c>
    </row>
    <row r="17" spans="1:18" ht="30" hidden="1" customHeight="1" x14ac:dyDescent="0.25">
      <c r="A17" s="4">
        <v>30</v>
      </c>
      <c r="B17" s="4">
        <v>30</v>
      </c>
      <c r="C17" s="4" t="s">
        <v>69</v>
      </c>
      <c r="D17" s="13" t="s">
        <v>70</v>
      </c>
      <c r="E17" s="5" t="s">
        <v>27</v>
      </c>
      <c r="F17" s="14">
        <v>129</v>
      </c>
      <c r="G17" s="6">
        <f t="shared" si="0"/>
        <v>12258</v>
      </c>
      <c r="H17" s="7">
        <v>1581282</v>
      </c>
      <c r="I17" s="25">
        <v>12432</v>
      </c>
      <c r="J17" s="9" t="s">
        <v>53</v>
      </c>
      <c r="K17" s="10">
        <v>44835</v>
      </c>
      <c r="L17" s="8" t="s">
        <v>71</v>
      </c>
      <c r="M17" s="9" t="str">
        <f t="shared" ref="M17:M62" si="6">+IF(I17&gt;G17,"ACEPTAR RECOMENDACIÓN",IF(I17&lt;G17,"NO ACEPTAR RECOMENDACIÓN MAYOR VALOR",IF(I17=G17,"IGUAL VALOR VERIFICACIÓN",)))</f>
        <v>ACEPTAR RECOMENDACIÓN</v>
      </c>
      <c r="N17" s="11" t="s">
        <v>42</v>
      </c>
      <c r="O17" s="26">
        <f t="shared" si="1"/>
        <v>174</v>
      </c>
      <c r="P17" s="28">
        <f t="shared" si="2"/>
        <v>1.3996138996138996E-2</v>
      </c>
      <c r="Q17" s="53">
        <f t="shared" si="3"/>
        <v>22446</v>
      </c>
      <c r="R17" s="30">
        <f t="shared" si="4"/>
        <v>1.3996138996138996E-2</v>
      </c>
    </row>
    <row r="18" spans="1:18" ht="25.5" hidden="1" customHeight="1" x14ac:dyDescent="0.25">
      <c r="A18" s="4">
        <v>31</v>
      </c>
      <c r="B18" s="4">
        <v>31</v>
      </c>
      <c r="C18" s="4" t="s">
        <v>72</v>
      </c>
      <c r="D18" s="13" t="s">
        <v>73</v>
      </c>
      <c r="E18" s="5" t="s">
        <v>16</v>
      </c>
      <c r="F18" s="14">
        <v>30</v>
      </c>
      <c r="G18" s="6">
        <f t="shared" si="0"/>
        <v>12128</v>
      </c>
      <c r="H18" s="7">
        <v>363840</v>
      </c>
      <c r="I18" s="25" t="s">
        <v>41</v>
      </c>
      <c r="J18" s="9" t="s">
        <v>41</v>
      </c>
      <c r="K18" s="10" t="s">
        <v>41</v>
      </c>
      <c r="L18" s="8" t="s">
        <v>41</v>
      </c>
      <c r="M18" s="9" t="str">
        <f t="shared" si="6"/>
        <v>ACEPTAR RECOMENDACIÓN</v>
      </c>
      <c r="N18" s="9" t="s">
        <v>42</v>
      </c>
      <c r="O18" s="26" t="str">
        <f t="shared" si="1"/>
        <v>NO APLICA</v>
      </c>
      <c r="P18" s="28" t="str">
        <f t="shared" si="2"/>
        <v>NO APLICA</v>
      </c>
      <c r="Q18" s="12" t="str">
        <f t="shared" si="3"/>
        <v>NO APLICA</v>
      </c>
      <c r="R18" s="30" t="str">
        <f t="shared" si="4"/>
        <v>NO APLICA</v>
      </c>
    </row>
    <row r="19" spans="1:18" ht="25.5" hidden="1" customHeight="1" x14ac:dyDescent="0.25">
      <c r="A19" s="4">
        <v>32</v>
      </c>
      <c r="B19" s="4">
        <v>32</v>
      </c>
      <c r="C19" s="4" t="s">
        <v>74</v>
      </c>
      <c r="D19" s="13" t="s">
        <v>75</v>
      </c>
      <c r="E19" s="5" t="s">
        <v>27</v>
      </c>
      <c r="F19" s="6">
        <v>5000</v>
      </c>
      <c r="G19" s="6">
        <f t="shared" si="0"/>
        <v>32</v>
      </c>
      <c r="H19" s="7">
        <v>160000</v>
      </c>
      <c r="I19" s="25">
        <v>41.3</v>
      </c>
      <c r="J19" s="9" t="s">
        <v>17</v>
      </c>
      <c r="K19" s="10">
        <v>44672</v>
      </c>
      <c r="L19" s="8" t="s">
        <v>76</v>
      </c>
      <c r="M19" s="9" t="str">
        <f t="shared" si="6"/>
        <v>ACEPTAR RECOMENDACIÓN</v>
      </c>
      <c r="N19" s="11" t="s">
        <v>42</v>
      </c>
      <c r="O19" s="26">
        <f t="shared" si="1"/>
        <v>9.2999999999999972</v>
      </c>
      <c r="P19" s="28">
        <f t="shared" si="2"/>
        <v>0.22518159806295393</v>
      </c>
      <c r="Q19" s="53">
        <f t="shared" si="3"/>
        <v>46499.999999999985</v>
      </c>
      <c r="R19" s="30">
        <f t="shared" si="4"/>
        <v>0.22518159806295393</v>
      </c>
    </row>
    <row r="20" spans="1:18" ht="38.25" hidden="1" customHeight="1" x14ac:dyDescent="0.25">
      <c r="A20" s="4">
        <v>36</v>
      </c>
      <c r="B20" s="4">
        <v>36</v>
      </c>
      <c r="C20" s="4" t="s">
        <v>84</v>
      </c>
      <c r="D20" s="13" t="s">
        <v>85</v>
      </c>
      <c r="E20" s="5" t="s">
        <v>86</v>
      </c>
      <c r="F20" s="14">
        <v>12</v>
      </c>
      <c r="G20" s="6">
        <f t="shared" si="0"/>
        <v>358940</v>
      </c>
      <c r="H20" s="7">
        <v>4307280</v>
      </c>
      <c r="I20" s="25" t="s">
        <v>41</v>
      </c>
      <c r="J20" s="9" t="s">
        <v>41</v>
      </c>
      <c r="K20" s="10" t="s">
        <v>41</v>
      </c>
      <c r="L20" s="8" t="s">
        <v>41</v>
      </c>
      <c r="M20" s="9" t="str">
        <f t="shared" si="6"/>
        <v>ACEPTAR RECOMENDACIÓN</v>
      </c>
      <c r="N20" s="9" t="s">
        <v>42</v>
      </c>
      <c r="O20" s="26" t="str">
        <f t="shared" si="1"/>
        <v>NO APLICA</v>
      </c>
      <c r="P20" s="28" t="str">
        <f t="shared" si="2"/>
        <v>NO APLICA</v>
      </c>
      <c r="Q20" s="12" t="str">
        <f t="shared" si="3"/>
        <v>NO APLICA</v>
      </c>
      <c r="R20" s="30" t="str">
        <f t="shared" si="4"/>
        <v>NO APLICA</v>
      </c>
    </row>
    <row r="21" spans="1:18" ht="38.25" hidden="1" customHeight="1" x14ac:dyDescent="0.25">
      <c r="A21" s="4">
        <v>37</v>
      </c>
      <c r="B21" s="4">
        <v>37</v>
      </c>
      <c r="C21" s="4" t="s">
        <v>87</v>
      </c>
      <c r="D21" s="13" t="s">
        <v>88</v>
      </c>
      <c r="E21" s="5" t="s">
        <v>86</v>
      </c>
      <c r="F21" s="14">
        <v>10</v>
      </c>
      <c r="G21" s="6">
        <f t="shared" si="0"/>
        <v>358940</v>
      </c>
      <c r="H21" s="7">
        <v>3589400</v>
      </c>
      <c r="I21" s="25" t="s">
        <v>41</v>
      </c>
      <c r="J21" s="9" t="s">
        <v>41</v>
      </c>
      <c r="K21" s="10" t="s">
        <v>41</v>
      </c>
      <c r="L21" s="8" t="s">
        <v>41</v>
      </c>
      <c r="M21" s="9" t="str">
        <f t="shared" si="6"/>
        <v>ACEPTAR RECOMENDACIÓN</v>
      </c>
      <c r="N21" s="9" t="s">
        <v>42</v>
      </c>
      <c r="O21" s="26" t="str">
        <f t="shared" si="1"/>
        <v>NO APLICA</v>
      </c>
      <c r="P21" s="28" t="str">
        <f t="shared" si="2"/>
        <v>NO APLICA</v>
      </c>
      <c r="Q21" s="12" t="str">
        <f t="shared" si="3"/>
        <v>NO APLICA</v>
      </c>
      <c r="R21" s="30" t="str">
        <f t="shared" si="4"/>
        <v>NO APLICA</v>
      </c>
    </row>
    <row r="22" spans="1:18" ht="38.25" hidden="1" customHeight="1" x14ac:dyDescent="0.25">
      <c r="A22" s="4">
        <v>38</v>
      </c>
      <c r="B22" s="4">
        <v>38</v>
      </c>
      <c r="C22" s="4" t="s">
        <v>89</v>
      </c>
      <c r="D22" s="5" t="s">
        <v>90</v>
      </c>
      <c r="E22" s="13" t="s">
        <v>38</v>
      </c>
      <c r="F22" s="6">
        <v>1800</v>
      </c>
      <c r="G22" s="6">
        <f t="shared" si="0"/>
        <v>48.79</v>
      </c>
      <c r="H22" s="7">
        <v>87822</v>
      </c>
      <c r="I22" s="25" t="s">
        <v>41</v>
      </c>
      <c r="J22" s="9" t="s">
        <v>41</v>
      </c>
      <c r="K22" s="10" t="s">
        <v>41</v>
      </c>
      <c r="L22" s="8" t="s">
        <v>41</v>
      </c>
      <c r="M22" s="9" t="str">
        <f t="shared" si="6"/>
        <v>ACEPTAR RECOMENDACIÓN</v>
      </c>
      <c r="N22" s="9" t="s">
        <v>42</v>
      </c>
      <c r="O22" s="26" t="str">
        <f t="shared" si="1"/>
        <v>NO APLICA</v>
      </c>
      <c r="P22" s="28" t="str">
        <f t="shared" si="2"/>
        <v>NO APLICA</v>
      </c>
      <c r="Q22" s="12" t="str">
        <f t="shared" si="3"/>
        <v>NO APLICA</v>
      </c>
      <c r="R22" s="30" t="str">
        <f t="shared" si="4"/>
        <v>NO APLICA</v>
      </c>
    </row>
    <row r="23" spans="1:18" ht="15" hidden="1" customHeight="1" x14ac:dyDescent="0.25">
      <c r="A23" s="4">
        <v>39</v>
      </c>
      <c r="B23" s="4">
        <v>39</v>
      </c>
      <c r="C23" s="4" t="s">
        <v>91</v>
      </c>
      <c r="D23" s="5" t="s">
        <v>92</v>
      </c>
      <c r="E23" s="5" t="s">
        <v>16</v>
      </c>
      <c r="F23" s="14">
        <v>42</v>
      </c>
      <c r="G23" s="6">
        <f t="shared" si="0"/>
        <v>7075</v>
      </c>
      <c r="H23" s="7">
        <v>297150</v>
      </c>
      <c r="I23" s="25" t="s">
        <v>41</v>
      </c>
      <c r="J23" s="9" t="s">
        <v>41</v>
      </c>
      <c r="K23" s="10" t="s">
        <v>41</v>
      </c>
      <c r="L23" s="8" t="s">
        <v>41</v>
      </c>
      <c r="M23" s="9" t="str">
        <f t="shared" si="6"/>
        <v>ACEPTAR RECOMENDACIÓN</v>
      </c>
      <c r="N23" s="9" t="s">
        <v>42</v>
      </c>
      <c r="O23" s="26" t="str">
        <f t="shared" si="1"/>
        <v>NO APLICA</v>
      </c>
      <c r="P23" s="28" t="str">
        <f t="shared" si="2"/>
        <v>NO APLICA</v>
      </c>
      <c r="Q23" s="12" t="str">
        <f t="shared" si="3"/>
        <v>NO APLICA</v>
      </c>
      <c r="R23" s="30" t="str">
        <f t="shared" si="4"/>
        <v>NO APLICA</v>
      </c>
    </row>
    <row r="24" spans="1:18" ht="25.5" hidden="1" customHeight="1" x14ac:dyDescent="0.25">
      <c r="A24" s="4">
        <v>43</v>
      </c>
      <c r="B24" s="4">
        <v>43</v>
      </c>
      <c r="C24" s="4" t="s">
        <v>104</v>
      </c>
      <c r="D24" s="13" t="s">
        <v>105</v>
      </c>
      <c r="E24" s="5" t="s">
        <v>16</v>
      </c>
      <c r="F24" s="14">
        <v>20</v>
      </c>
      <c r="G24" s="6">
        <f t="shared" si="0"/>
        <v>13875</v>
      </c>
      <c r="H24" s="7">
        <v>277500</v>
      </c>
      <c r="I24" s="25" t="s">
        <v>41</v>
      </c>
      <c r="J24" s="9" t="s">
        <v>41</v>
      </c>
      <c r="K24" s="10" t="s">
        <v>41</v>
      </c>
      <c r="L24" s="8" t="s">
        <v>41</v>
      </c>
      <c r="M24" s="9" t="str">
        <f t="shared" si="6"/>
        <v>ACEPTAR RECOMENDACIÓN</v>
      </c>
      <c r="N24" s="9" t="s">
        <v>42</v>
      </c>
      <c r="O24" s="26" t="str">
        <f t="shared" si="1"/>
        <v>NO APLICA</v>
      </c>
      <c r="P24" s="28" t="str">
        <f t="shared" si="2"/>
        <v>NO APLICA</v>
      </c>
      <c r="Q24" s="12" t="str">
        <f t="shared" si="3"/>
        <v>NO APLICA</v>
      </c>
      <c r="R24" s="30" t="str">
        <f t="shared" si="4"/>
        <v>NO APLICA</v>
      </c>
    </row>
    <row r="25" spans="1:18" ht="25.5" hidden="1" customHeight="1" x14ac:dyDescent="0.25">
      <c r="A25" s="4">
        <v>45</v>
      </c>
      <c r="B25" s="4">
        <v>45</v>
      </c>
      <c r="C25" s="4" t="s">
        <v>108</v>
      </c>
      <c r="D25" s="13" t="s">
        <v>109</v>
      </c>
      <c r="E25" s="5" t="s">
        <v>16</v>
      </c>
      <c r="F25" s="14">
        <v>10</v>
      </c>
      <c r="G25" s="6">
        <f t="shared" si="0"/>
        <v>6690</v>
      </c>
      <c r="H25" s="7">
        <v>66900</v>
      </c>
      <c r="I25" s="25" t="s">
        <v>41</v>
      </c>
      <c r="J25" s="9" t="s">
        <v>41</v>
      </c>
      <c r="K25" s="10" t="s">
        <v>41</v>
      </c>
      <c r="L25" s="8" t="s">
        <v>41</v>
      </c>
      <c r="M25" s="9" t="str">
        <f t="shared" si="6"/>
        <v>ACEPTAR RECOMENDACIÓN</v>
      </c>
      <c r="N25" s="9" t="s">
        <v>42</v>
      </c>
      <c r="O25" s="26" t="str">
        <f t="shared" si="1"/>
        <v>NO APLICA</v>
      </c>
      <c r="P25" s="28" t="str">
        <f t="shared" si="2"/>
        <v>NO APLICA</v>
      </c>
      <c r="Q25" s="12" t="str">
        <f t="shared" si="3"/>
        <v>NO APLICA</v>
      </c>
      <c r="R25" s="30" t="str">
        <f t="shared" si="4"/>
        <v>NO APLICA</v>
      </c>
    </row>
    <row r="26" spans="1:18" ht="15" hidden="1" customHeight="1" x14ac:dyDescent="0.25">
      <c r="A26" s="4">
        <v>47</v>
      </c>
      <c r="B26" s="4">
        <v>47</v>
      </c>
      <c r="C26" s="4" t="s">
        <v>112</v>
      </c>
      <c r="D26" s="5" t="s">
        <v>113</v>
      </c>
      <c r="E26" s="5" t="s">
        <v>16</v>
      </c>
      <c r="F26" s="14">
        <v>32</v>
      </c>
      <c r="G26" s="6">
        <f t="shared" si="0"/>
        <v>7640</v>
      </c>
      <c r="H26" s="7">
        <v>244480</v>
      </c>
      <c r="I26" s="25">
        <v>7740</v>
      </c>
      <c r="J26" s="9" t="s">
        <v>114</v>
      </c>
      <c r="K26" s="10">
        <v>44834</v>
      </c>
      <c r="L26" s="8" t="s">
        <v>115</v>
      </c>
      <c r="M26" s="9" t="str">
        <f t="shared" si="6"/>
        <v>ACEPTAR RECOMENDACIÓN</v>
      </c>
      <c r="N26" s="11" t="s">
        <v>42</v>
      </c>
      <c r="O26" s="26">
        <f t="shared" si="1"/>
        <v>100</v>
      </c>
      <c r="P26" s="28">
        <f t="shared" si="2"/>
        <v>1.2919896640826873E-2</v>
      </c>
      <c r="Q26" s="53">
        <f t="shared" si="3"/>
        <v>3200</v>
      </c>
      <c r="R26" s="30">
        <f t="shared" si="4"/>
        <v>1.2919896640826873E-2</v>
      </c>
    </row>
    <row r="27" spans="1:18" ht="25.5" hidden="1" customHeight="1" x14ac:dyDescent="0.25">
      <c r="A27" s="4">
        <v>48</v>
      </c>
      <c r="B27" s="4">
        <v>48</v>
      </c>
      <c r="C27" s="4" t="s">
        <v>116</v>
      </c>
      <c r="D27" s="13" t="s">
        <v>117</v>
      </c>
      <c r="E27" s="5" t="s">
        <v>16</v>
      </c>
      <c r="F27" s="14">
        <v>29</v>
      </c>
      <c r="G27" s="6">
        <f t="shared" si="0"/>
        <v>4689</v>
      </c>
      <c r="H27" s="7">
        <v>135981</v>
      </c>
      <c r="I27" s="25">
        <v>4748.1000000000004</v>
      </c>
      <c r="J27" s="9" t="s">
        <v>114</v>
      </c>
      <c r="K27" s="10">
        <v>44834</v>
      </c>
      <c r="L27" s="8" t="s">
        <v>115</v>
      </c>
      <c r="M27" s="9" t="str">
        <f t="shared" si="6"/>
        <v>ACEPTAR RECOMENDACIÓN</v>
      </c>
      <c r="N27" s="11" t="s">
        <v>42</v>
      </c>
      <c r="O27" s="26">
        <f t="shared" si="1"/>
        <v>59.100000000000364</v>
      </c>
      <c r="P27" s="28">
        <f t="shared" si="2"/>
        <v>1.2447084096796689E-2</v>
      </c>
      <c r="Q27" s="53">
        <f t="shared" si="3"/>
        <v>1713.9000000000106</v>
      </c>
      <c r="R27" s="30">
        <f t="shared" si="4"/>
        <v>1.2447084096796688E-2</v>
      </c>
    </row>
    <row r="28" spans="1:18" ht="15" hidden="1" customHeight="1" x14ac:dyDescent="0.25">
      <c r="A28" s="4">
        <v>49</v>
      </c>
      <c r="B28" s="4">
        <v>49</v>
      </c>
      <c r="C28" s="4" t="s">
        <v>108</v>
      </c>
      <c r="D28" s="5" t="s">
        <v>118</v>
      </c>
      <c r="E28" s="5" t="s">
        <v>16</v>
      </c>
      <c r="F28" s="14">
        <v>9</v>
      </c>
      <c r="G28" s="6">
        <f t="shared" si="0"/>
        <v>6690</v>
      </c>
      <c r="H28" s="7">
        <v>60210</v>
      </c>
      <c r="I28" s="25" t="s">
        <v>41</v>
      </c>
      <c r="J28" s="9" t="s">
        <v>41</v>
      </c>
      <c r="K28" s="10" t="s">
        <v>41</v>
      </c>
      <c r="L28" s="8" t="s">
        <v>41</v>
      </c>
      <c r="M28" s="9" t="str">
        <f t="shared" si="6"/>
        <v>ACEPTAR RECOMENDACIÓN</v>
      </c>
      <c r="N28" s="9" t="s">
        <v>42</v>
      </c>
      <c r="O28" s="26" t="str">
        <f t="shared" si="1"/>
        <v>NO APLICA</v>
      </c>
      <c r="P28" s="28" t="str">
        <f t="shared" si="2"/>
        <v>NO APLICA</v>
      </c>
      <c r="Q28" s="12" t="str">
        <f t="shared" si="3"/>
        <v>NO APLICA</v>
      </c>
      <c r="R28" s="30" t="str">
        <f t="shared" si="4"/>
        <v>NO APLICA</v>
      </c>
    </row>
    <row r="29" spans="1:18" ht="25.5" hidden="1" customHeight="1" x14ac:dyDescent="0.25">
      <c r="A29" s="4">
        <v>50</v>
      </c>
      <c r="B29" s="4">
        <v>50</v>
      </c>
      <c r="C29" s="4" t="s">
        <v>119</v>
      </c>
      <c r="D29" s="13" t="s">
        <v>120</v>
      </c>
      <c r="E29" s="5" t="s">
        <v>27</v>
      </c>
      <c r="F29" s="14">
        <v>39</v>
      </c>
      <c r="G29" s="6">
        <f t="shared" si="0"/>
        <v>28075</v>
      </c>
      <c r="H29" s="7">
        <v>1094925</v>
      </c>
      <c r="I29" s="25">
        <v>53978.400000000001</v>
      </c>
      <c r="J29" s="9" t="s">
        <v>95</v>
      </c>
      <c r="K29" s="10">
        <v>44835</v>
      </c>
      <c r="L29" s="8" t="s">
        <v>121</v>
      </c>
      <c r="M29" s="9" t="str">
        <f t="shared" si="6"/>
        <v>ACEPTAR RECOMENDACIÓN</v>
      </c>
      <c r="N29" s="11" t="s">
        <v>42</v>
      </c>
      <c r="O29" s="26">
        <f t="shared" si="1"/>
        <v>25903.4</v>
      </c>
      <c r="P29" s="28">
        <f t="shared" si="2"/>
        <v>0.47988454641115708</v>
      </c>
      <c r="Q29" s="53">
        <f t="shared" si="3"/>
        <v>1010232.6000000001</v>
      </c>
      <c r="R29" s="30">
        <f t="shared" si="4"/>
        <v>0.47988454641115708</v>
      </c>
    </row>
    <row r="30" spans="1:18" ht="30" hidden="1" customHeight="1" x14ac:dyDescent="0.25">
      <c r="A30" s="4">
        <v>53</v>
      </c>
      <c r="B30" s="4">
        <v>53</v>
      </c>
      <c r="C30" s="4" t="s">
        <v>126</v>
      </c>
      <c r="D30" s="13" t="s">
        <v>127</v>
      </c>
      <c r="E30" s="5" t="s">
        <v>16</v>
      </c>
      <c r="F30" s="14">
        <v>34</v>
      </c>
      <c r="G30" s="6">
        <f t="shared" si="0"/>
        <v>262</v>
      </c>
      <c r="H30" s="7">
        <v>8908</v>
      </c>
      <c r="I30" s="25">
        <v>286.79000000000002</v>
      </c>
      <c r="J30" s="9" t="s">
        <v>53</v>
      </c>
      <c r="K30" s="10">
        <v>44835</v>
      </c>
      <c r="L30" s="8" t="s">
        <v>71</v>
      </c>
      <c r="M30" s="9" t="str">
        <f t="shared" si="6"/>
        <v>ACEPTAR RECOMENDACIÓN</v>
      </c>
      <c r="N30" s="11" t="s">
        <v>42</v>
      </c>
      <c r="O30" s="26">
        <f t="shared" si="1"/>
        <v>24.79000000000002</v>
      </c>
      <c r="P30" s="28">
        <f t="shared" si="2"/>
        <v>8.6439555075142158E-2</v>
      </c>
      <c r="Q30" s="53">
        <f t="shared" si="3"/>
        <v>842.8600000000007</v>
      </c>
      <c r="R30" s="30">
        <f t="shared" si="4"/>
        <v>8.6439555075142158E-2</v>
      </c>
    </row>
    <row r="31" spans="1:18" ht="45" hidden="1" customHeight="1" x14ac:dyDescent="0.25">
      <c r="A31" s="4">
        <v>55</v>
      </c>
      <c r="B31" s="4">
        <v>55</v>
      </c>
      <c r="C31" s="4" t="s">
        <v>128</v>
      </c>
      <c r="D31" s="16" t="s">
        <v>129</v>
      </c>
      <c r="E31" s="5" t="s">
        <v>27</v>
      </c>
      <c r="F31" s="14">
        <v>23</v>
      </c>
      <c r="G31" s="6">
        <f t="shared" si="0"/>
        <v>18155</v>
      </c>
      <c r="H31" s="7">
        <v>417565</v>
      </c>
      <c r="I31" s="25">
        <v>19397</v>
      </c>
      <c r="J31" s="9" t="s">
        <v>690</v>
      </c>
      <c r="K31" s="10">
        <v>44729</v>
      </c>
      <c r="L31" s="8" t="s">
        <v>133</v>
      </c>
      <c r="M31" s="9" t="str">
        <f t="shared" si="6"/>
        <v>ACEPTAR RECOMENDACIÓN</v>
      </c>
      <c r="N31" s="11" t="s">
        <v>42</v>
      </c>
      <c r="O31" s="26">
        <f t="shared" si="1"/>
        <v>1242</v>
      </c>
      <c r="P31" s="28">
        <f t="shared" si="2"/>
        <v>6.4030520183533543E-2</v>
      </c>
      <c r="Q31" s="53">
        <f t="shared" si="3"/>
        <v>28566</v>
      </c>
      <c r="R31" s="30">
        <f t="shared" si="4"/>
        <v>6.4030520183533543E-2</v>
      </c>
    </row>
    <row r="32" spans="1:18" ht="38.25" hidden="1" customHeight="1" x14ac:dyDescent="0.25">
      <c r="A32" s="4">
        <v>57</v>
      </c>
      <c r="B32" s="4">
        <v>57</v>
      </c>
      <c r="C32" s="4" t="s">
        <v>130</v>
      </c>
      <c r="D32" s="13" t="s">
        <v>131</v>
      </c>
      <c r="E32" s="5" t="s">
        <v>27</v>
      </c>
      <c r="F32" s="14">
        <v>42</v>
      </c>
      <c r="G32" s="6">
        <f t="shared" si="0"/>
        <v>17158</v>
      </c>
      <c r="H32" s="7">
        <v>720636</v>
      </c>
      <c r="I32" s="25">
        <v>19397</v>
      </c>
      <c r="J32" s="9" t="s">
        <v>132</v>
      </c>
      <c r="K32" s="10">
        <v>44729</v>
      </c>
      <c r="L32" s="8" t="s">
        <v>133</v>
      </c>
      <c r="M32" s="9" t="str">
        <f t="shared" si="6"/>
        <v>ACEPTAR RECOMENDACIÓN</v>
      </c>
      <c r="N32" s="11" t="s">
        <v>42</v>
      </c>
      <c r="O32" s="26">
        <f t="shared" si="1"/>
        <v>2239</v>
      </c>
      <c r="P32" s="28">
        <f t="shared" si="2"/>
        <v>0.11543022116822189</v>
      </c>
      <c r="Q32" s="53">
        <f t="shared" si="3"/>
        <v>94038</v>
      </c>
      <c r="R32" s="30">
        <f t="shared" si="4"/>
        <v>0.11543022116822189</v>
      </c>
    </row>
    <row r="33" spans="1:18" ht="38.25" hidden="1" customHeight="1" x14ac:dyDescent="0.25">
      <c r="A33" s="4">
        <v>58</v>
      </c>
      <c r="B33" s="4">
        <v>58</v>
      </c>
      <c r="C33" s="4" t="s">
        <v>134</v>
      </c>
      <c r="D33" s="13" t="s">
        <v>135</v>
      </c>
      <c r="E33" s="5" t="s">
        <v>27</v>
      </c>
      <c r="F33" s="14">
        <v>24</v>
      </c>
      <c r="G33" s="6">
        <f t="shared" si="0"/>
        <v>17492</v>
      </c>
      <c r="H33" s="7">
        <v>419808</v>
      </c>
      <c r="I33" s="25">
        <v>19397</v>
      </c>
      <c r="J33" s="9" t="s">
        <v>132</v>
      </c>
      <c r="K33" s="10">
        <v>44729</v>
      </c>
      <c r="L33" s="8" t="s">
        <v>133</v>
      </c>
      <c r="M33" s="9" t="str">
        <f t="shared" si="6"/>
        <v>ACEPTAR RECOMENDACIÓN</v>
      </c>
      <c r="N33" s="11" t="s">
        <v>42</v>
      </c>
      <c r="O33" s="26">
        <f t="shared" si="1"/>
        <v>1905</v>
      </c>
      <c r="P33" s="28">
        <f t="shared" si="2"/>
        <v>9.8211063566530907E-2</v>
      </c>
      <c r="Q33" s="53">
        <f t="shared" si="3"/>
        <v>45720</v>
      </c>
      <c r="R33" s="30">
        <f t="shared" si="4"/>
        <v>9.8211063566530907E-2</v>
      </c>
    </row>
    <row r="34" spans="1:18" ht="38.25" hidden="1" customHeight="1" x14ac:dyDescent="0.25">
      <c r="A34" s="4">
        <v>59</v>
      </c>
      <c r="B34" s="4">
        <v>59</v>
      </c>
      <c r="C34" s="4" t="s">
        <v>136</v>
      </c>
      <c r="D34" s="13" t="s">
        <v>137</v>
      </c>
      <c r="E34" s="5" t="s">
        <v>27</v>
      </c>
      <c r="F34" s="14">
        <v>9</v>
      </c>
      <c r="G34" s="6">
        <f t="shared" si="0"/>
        <v>17124</v>
      </c>
      <c r="H34" s="7">
        <v>154116</v>
      </c>
      <c r="I34" s="25">
        <v>19397</v>
      </c>
      <c r="J34" s="9" t="s">
        <v>132</v>
      </c>
      <c r="K34" s="10">
        <v>44729</v>
      </c>
      <c r="L34" s="8" t="s">
        <v>133</v>
      </c>
      <c r="M34" s="9" t="str">
        <f t="shared" si="6"/>
        <v>ACEPTAR RECOMENDACIÓN</v>
      </c>
      <c r="N34" s="11" t="s">
        <v>42</v>
      </c>
      <c r="O34" s="26">
        <f t="shared" si="1"/>
        <v>2273</v>
      </c>
      <c r="P34" s="28">
        <f t="shared" si="2"/>
        <v>0.11718306954683715</v>
      </c>
      <c r="Q34" s="53">
        <f t="shared" si="3"/>
        <v>20457</v>
      </c>
      <c r="R34" s="30">
        <f t="shared" si="4"/>
        <v>0.11718306954683715</v>
      </c>
    </row>
    <row r="35" spans="1:18" ht="25.5" hidden="1" customHeight="1" x14ac:dyDescent="0.25">
      <c r="A35" s="4">
        <v>60</v>
      </c>
      <c r="B35" s="4">
        <v>60</v>
      </c>
      <c r="C35" s="4" t="s">
        <v>138</v>
      </c>
      <c r="D35" s="13" t="s">
        <v>139</v>
      </c>
      <c r="E35" s="5" t="s">
        <v>16</v>
      </c>
      <c r="F35" s="6">
        <v>3000</v>
      </c>
      <c r="G35" s="6">
        <f t="shared" si="0"/>
        <v>259</v>
      </c>
      <c r="H35" s="7">
        <v>777000</v>
      </c>
      <c r="I35" s="25">
        <v>266.56</v>
      </c>
      <c r="J35" s="9" t="s">
        <v>114</v>
      </c>
      <c r="K35" s="10">
        <v>44834</v>
      </c>
      <c r="L35" s="8" t="s">
        <v>115</v>
      </c>
      <c r="M35" s="9" t="str">
        <f t="shared" si="6"/>
        <v>ACEPTAR RECOMENDACIÓN</v>
      </c>
      <c r="N35" s="11" t="s">
        <v>42</v>
      </c>
      <c r="O35" s="26">
        <f t="shared" si="1"/>
        <v>7.5600000000000023</v>
      </c>
      <c r="P35" s="28">
        <f t="shared" si="2"/>
        <v>2.8361344537815133E-2</v>
      </c>
      <c r="Q35" s="53">
        <f t="shared" si="3"/>
        <v>22680.000000000007</v>
      </c>
      <c r="R35" s="30">
        <f t="shared" si="4"/>
        <v>2.8361344537815136E-2</v>
      </c>
    </row>
    <row r="36" spans="1:18" ht="25.5" hidden="1" customHeight="1" x14ac:dyDescent="0.25">
      <c r="A36" s="4">
        <v>61</v>
      </c>
      <c r="B36" s="4">
        <v>61</v>
      </c>
      <c r="C36" s="4" t="s">
        <v>140</v>
      </c>
      <c r="D36" s="13" t="s">
        <v>141</v>
      </c>
      <c r="E36" s="5" t="s">
        <v>16</v>
      </c>
      <c r="F36" s="6">
        <v>1500</v>
      </c>
      <c r="G36" s="6">
        <f t="shared" si="0"/>
        <v>259</v>
      </c>
      <c r="H36" s="7">
        <v>388500</v>
      </c>
      <c r="I36" s="25" t="s">
        <v>41</v>
      </c>
      <c r="J36" s="9" t="s">
        <v>41</v>
      </c>
      <c r="K36" s="10" t="s">
        <v>41</v>
      </c>
      <c r="L36" s="8" t="s">
        <v>41</v>
      </c>
      <c r="M36" s="9" t="str">
        <f t="shared" si="6"/>
        <v>ACEPTAR RECOMENDACIÓN</v>
      </c>
      <c r="N36" s="9" t="s">
        <v>42</v>
      </c>
      <c r="O36" s="26" t="str">
        <f t="shared" si="1"/>
        <v>NO APLICA</v>
      </c>
      <c r="P36" s="28" t="str">
        <f t="shared" si="2"/>
        <v>NO APLICA</v>
      </c>
      <c r="Q36" s="12" t="str">
        <f t="shared" si="3"/>
        <v>NO APLICA</v>
      </c>
      <c r="R36" s="30" t="str">
        <f t="shared" si="4"/>
        <v>NO APLICA</v>
      </c>
    </row>
    <row r="37" spans="1:18" ht="25.5" hidden="1" customHeight="1" x14ac:dyDescent="0.25">
      <c r="A37" s="4">
        <v>66</v>
      </c>
      <c r="B37" s="4">
        <v>66</v>
      </c>
      <c r="C37" s="4" t="s">
        <v>148</v>
      </c>
      <c r="D37" s="5" t="s">
        <v>149</v>
      </c>
      <c r="E37" s="5" t="s">
        <v>16</v>
      </c>
      <c r="F37" s="14">
        <v>2</v>
      </c>
      <c r="G37" s="6">
        <f t="shared" si="0"/>
        <v>18088</v>
      </c>
      <c r="H37" s="7">
        <v>36176</v>
      </c>
      <c r="I37" s="25" t="s">
        <v>41</v>
      </c>
      <c r="J37" s="9" t="s">
        <v>41</v>
      </c>
      <c r="K37" s="10" t="s">
        <v>41</v>
      </c>
      <c r="L37" s="8" t="s">
        <v>41</v>
      </c>
      <c r="M37" s="9" t="str">
        <f t="shared" si="6"/>
        <v>ACEPTAR RECOMENDACIÓN</v>
      </c>
      <c r="N37" s="9" t="s">
        <v>42</v>
      </c>
      <c r="O37" s="26" t="str">
        <f t="shared" si="1"/>
        <v>NO APLICA</v>
      </c>
      <c r="P37" s="28" t="str">
        <f t="shared" si="2"/>
        <v>NO APLICA</v>
      </c>
      <c r="Q37" s="12" t="str">
        <f t="shared" si="3"/>
        <v>NO APLICA</v>
      </c>
      <c r="R37" s="30" t="str">
        <f t="shared" si="4"/>
        <v>NO APLICA</v>
      </c>
    </row>
    <row r="38" spans="1:18" ht="25.5" hidden="1" customHeight="1" x14ac:dyDescent="0.25">
      <c r="A38" s="4">
        <v>67</v>
      </c>
      <c r="B38" s="4">
        <v>67</v>
      </c>
      <c r="C38" s="4" t="s">
        <v>150</v>
      </c>
      <c r="D38" s="5" t="s">
        <v>151</v>
      </c>
      <c r="E38" s="5" t="s">
        <v>16</v>
      </c>
      <c r="F38" s="14">
        <v>3</v>
      </c>
      <c r="G38" s="6">
        <f t="shared" si="0"/>
        <v>18088</v>
      </c>
      <c r="H38" s="7">
        <v>54264</v>
      </c>
      <c r="I38" s="25" t="s">
        <v>41</v>
      </c>
      <c r="J38" s="9" t="s">
        <v>41</v>
      </c>
      <c r="K38" s="10" t="s">
        <v>41</v>
      </c>
      <c r="L38" s="8" t="s">
        <v>41</v>
      </c>
      <c r="M38" s="9" t="str">
        <f t="shared" si="6"/>
        <v>ACEPTAR RECOMENDACIÓN</v>
      </c>
      <c r="N38" s="9" t="s">
        <v>42</v>
      </c>
      <c r="O38" s="26" t="str">
        <f t="shared" si="1"/>
        <v>NO APLICA</v>
      </c>
      <c r="P38" s="28" t="str">
        <f t="shared" si="2"/>
        <v>NO APLICA</v>
      </c>
      <c r="Q38" s="12" t="str">
        <f t="shared" si="3"/>
        <v>NO APLICA</v>
      </c>
      <c r="R38" s="30" t="str">
        <f t="shared" si="4"/>
        <v>NO APLICA</v>
      </c>
    </row>
    <row r="39" spans="1:18" ht="25.5" hidden="1" customHeight="1" x14ac:dyDescent="0.25">
      <c r="A39" s="4">
        <v>72</v>
      </c>
      <c r="B39" s="4">
        <v>72</v>
      </c>
      <c r="C39" s="4" t="s">
        <v>156</v>
      </c>
      <c r="D39" s="5" t="s">
        <v>157</v>
      </c>
      <c r="E39" s="5" t="s">
        <v>16</v>
      </c>
      <c r="F39" s="14">
        <v>2</v>
      </c>
      <c r="G39" s="6">
        <f t="shared" si="0"/>
        <v>18088</v>
      </c>
      <c r="H39" s="7">
        <v>36176</v>
      </c>
      <c r="I39" s="25" t="s">
        <v>41</v>
      </c>
      <c r="J39" s="9" t="s">
        <v>41</v>
      </c>
      <c r="K39" s="10" t="s">
        <v>41</v>
      </c>
      <c r="L39" s="8" t="s">
        <v>41</v>
      </c>
      <c r="M39" s="9" t="str">
        <f t="shared" si="6"/>
        <v>ACEPTAR RECOMENDACIÓN</v>
      </c>
      <c r="N39" s="9" t="s">
        <v>42</v>
      </c>
      <c r="O39" s="26" t="str">
        <f t="shared" si="1"/>
        <v>NO APLICA</v>
      </c>
      <c r="P39" s="28" t="str">
        <f t="shared" si="2"/>
        <v>NO APLICA</v>
      </c>
      <c r="Q39" s="12" t="str">
        <f t="shared" si="3"/>
        <v>NO APLICA</v>
      </c>
      <c r="R39" s="30" t="str">
        <f t="shared" si="4"/>
        <v>NO APLICA</v>
      </c>
    </row>
    <row r="40" spans="1:18" ht="15" hidden="1" customHeight="1" x14ac:dyDescent="0.25">
      <c r="A40" s="4">
        <v>73</v>
      </c>
      <c r="B40" s="4">
        <v>73</v>
      </c>
      <c r="C40" s="4" t="s">
        <v>158</v>
      </c>
      <c r="D40" s="5" t="s">
        <v>159</v>
      </c>
      <c r="E40" s="5" t="s">
        <v>27</v>
      </c>
      <c r="F40" s="14">
        <v>5</v>
      </c>
      <c r="G40" s="6">
        <f t="shared" si="0"/>
        <v>2108</v>
      </c>
      <c r="H40" s="7">
        <v>10540</v>
      </c>
      <c r="I40" s="25" t="s">
        <v>41</v>
      </c>
      <c r="J40" s="9" t="s">
        <v>41</v>
      </c>
      <c r="K40" s="10" t="s">
        <v>41</v>
      </c>
      <c r="L40" s="8" t="s">
        <v>41</v>
      </c>
      <c r="M40" s="9" t="str">
        <f t="shared" si="6"/>
        <v>ACEPTAR RECOMENDACIÓN</v>
      </c>
      <c r="N40" s="9" t="s">
        <v>42</v>
      </c>
      <c r="O40" s="26" t="str">
        <f t="shared" si="1"/>
        <v>NO APLICA</v>
      </c>
      <c r="P40" s="28" t="str">
        <f t="shared" si="2"/>
        <v>NO APLICA</v>
      </c>
      <c r="Q40" s="12" t="str">
        <f t="shared" si="3"/>
        <v>NO APLICA</v>
      </c>
      <c r="R40" s="30" t="str">
        <f t="shared" si="4"/>
        <v>NO APLICA</v>
      </c>
    </row>
    <row r="41" spans="1:18" ht="25.5" hidden="1" customHeight="1" x14ac:dyDescent="0.25">
      <c r="A41" s="4">
        <v>74</v>
      </c>
      <c r="B41" s="4">
        <v>74</v>
      </c>
      <c r="C41" s="4" t="s">
        <v>160</v>
      </c>
      <c r="D41" s="13" t="s">
        <v>161</v>
      </c>
      <c r="E41" s="5" t="s">
        <v>16</v>
      </c>
      <c r="F41" s="6">
        <v>1700</v>
      </c>
      <c r="G41" s="6">
        <f t="shared" si="0"/>
        <v>1069</v>
      </c>
      <c r="H41" s="7">
        <v>1817300</v>
      </c>
      <c r="I41" s="25">
        <v>1087.6600000000001</v>
      </c>
      <c r="J41" s="9" t="s">
        <v>114</v>
      </c>
      <c r="K41" s="10">
        <v>44834</v>
      </c>
      <c r="L41" s="8" t="s">
        <v>115</v>
      </c>
      <c r="M41" s="9" t="str">
        <f t="shared" si="6"/>
        <v>ACEPTAR RECOMENDACIÓN</v>
      </c>
      <c r="N41" s="11" t="s">
        <v>42</v>
      </c>
      <c r="O41" s="26">
        <f t="shared" si="1"/>
        <v>18.660000000000082</v>
      </c>
      <c r="P41" s="28">
        <f t="shared" si="2"/>
        <v>1.7156096574297189E-2</v>
      </c>
      <c r="Q41" s="53">
        <f t="shared" si="3"/>
        <v>31722.000000000138</v>
      </c>
      <c r="R41" s="30">
        <f t="shared" si="4"/>
        <v>1.7156096574297189E-2</v>
      </c>
    </row>
    <row r="42" spans="1:18" ht="25.5" hidden="1" customHeight="1" x14ac:dyDescent="0.25">
      <c r="A42" s="4">
        <v>75</v>
      </c>
      <c r="B42" s="4">
        <v>75</v>
      </c>
      <c r="C42" s="4" t="s">
        <v>162</v>
      </c>
      <c r="D42" s="13" t="s">
        <v>163</v>
      </c>
      <c r="E42" s="5" t="s">
        <v>16</v>
      </c>
      <c r="F42" s="14">
        <v>128</v>
      </c>
      <c r="G42" s="6">
        <f t="shared" si="0"/>
        <v>1607</v>
      </c>
      <c r="H42" s="7">
        <v>205696</v>
      </c>
      <c r="I42" s="25" t="s">
        <v>41</v>
      </c>
      <c r="J42" s="9" t="s">
        <v>41</v>
      </c>
      <c r="K42" s="10" t="s">
        <v>41</v>
      </c>
      <c r="L42" s="8" t="s">
        <v>41</v>
      </c>
      <c r="M42" s="9" t="str">
        <f t="shared" si="6"/>
        <v>ACEPTAR RECOMENDACIÓN</v>
      </c>
      <c r="N42" s="9" t="s">
        <v>42</v>
      </c>
      <c r="O42" s="26" t="str">
        <f t="shared" si="1"/>
        <v>NO APLICA</v>
      </c>
      <c r="P42" s="28" t="str">
        <f t="shared" si="2"/>
        <v>NO APLICA</v>
      </c>
      <c r="Q42" s="12" t="str">
        <f t="shared" si="3"/>
        <v>NO APLICA</v>
      </c>
      <c r="R42" s="30" t="str">
        <f t="shared" si="4"/>
        <v>NO APLICA</v>
      </c>
    </row>
    <row r="43" spans="1:18" ht="30" hidden="1" customHeight="1" x14ac:dyDescent="0.25">
      <c r="A43" s="4">
        <v>89</v>
      </c>
      <c r="B43" s="4">
        <v>89</v>
      </c>
      <c r="C43" s="4" t="s">
        <v>190</v>
      </c>
      <c r="D43" s="5" t="s">
        <v>191</v>
      </c>
      <c r="E43" s="5" t="s">
        <v>16</v>
      </c>
      <c r="F43" s="14">
        <v>600</v>
      </c>
      <c r="G43" s="6">
        <f t="shared" si="0"/>
        <v>350</v>
      </c>
      <c r="H43" s="7">
        <v>210000</v>
      </c>
      <c r="I43" s="25">
        <v>370</v>
      </c>
      <c r="J43" s="9" t="s">
        <v>53</v>
      </c>
      <c r="K43" s="10">
        <v>44805</v>
      </c>
      <c r="L43" s="8" t="s">
        <v>54</v>
      </c>
      <c r="M43" s="9" t="str">
        <f t="shared" si="6"/>
        <v>ACEPTAR RECOMENDACIÓN</v>
      </c>
      <c r="N43" s="11" t="s">
        <v>42</v>
      </c>
      <c r="O43" s="26">
        <f t="shared" si="1"/>
        <v>20</v>
      </c>
      <c r="P43" s="28">
        <f t="shared" si="2"/>
        <v>5.4054054054054057E-2</v>
      </c>
      <c r="Q43" s="53">
        <f t="shared" si="3"/>
        <v>12000</v>
      </c>
      <c r="R43" s="30">
        <f t="shared" si="4"/>
        <v>5.4054054054054057E-2</v>
      </c>
    </row>
    <row r="44" spans="1:18" ht="25.5" hidden="1" customHeight="1" x14ac:dyDescent="0.25">
      <c r="A44" s="4">
        <v>99</v>
      </c>
      <c r="B44" s="4">
        <v>99</v>
      </c>
      <c r="C44" s="4" t="s">
        <v>207</v>
      </c>
      <c r="D44" s="13" t="s">
        <v>208</v>
      </c>
      <c r="E44" s="5" t="s">
        <v>16</v>
      </c>
      <c r="F44" s="6">
        <v>1800</v>
      </c>
      <c r="G44" s="6">
        <f t="shared" si="0"/>
        <v>36</v>
      </c>
      <c r="H44" s="7">
        <v>64800</v>
      </c>
      <c r="I44" s="25" t="s">
        <v>41</v>
      </c>
      <c r="J44" s="9" t="s">
        <v>41</v>
      </c>
      <c r="K44" s="10" t="s">
        <v>41</v>
      </c>
      <c r="L44" s="8" t="s">
        <v>41</v>
      </c>
      <c r="M44" s="9" t="str">
        <f t="shared" si="6"/>
        <v>ACEPTAR RECOMENDACIÓN</v>
      </c>
      <c r="N44" s="9" t="s">
        <v>42</v>
      </c>
      <c r="O44" s="26" t="str">
        <f t="shared" si="1"/>
        <v>NO APLICA</v>
      </c>
      <c r="P44" s="28" t="str">
        <f t="shared" si="2"/>
        <v>NO APLICA</v>
      </c>
      <c r="Q44" s="12" t="str">
        <f t="shared" si="3"/>
        <v>NO APLICA</v>
      </c>
      <c r="R44" s="30" t="str">
        <f t="shared" si="4"/>
        <v>NO APLICA</v>
      </c>
    </row>
    <row r="45" spans="1:18" ht="25.5" hidden="1" customHeight="1" x14ac:dyDescent="0.25">
      <c r="A45" s="4">
        <v>102</v>
      </c>
      <c r="B45" s="4">
        <v>102</v>
      </c>
      <c r="C45" s="4" t="s">
        <v>209</v>
      </c>
      <c r="D45" s="13" t="s">
        <v>210</v>
      </c>
      <c r="E45" s="5" t="s">
        <v>16</v>
      </c>
      <c r="F45" s="14">
        <v>40</v>
      </c>
      <c r="G45" s="6">
        <f t="shared" si="0"/>
        <v>565</v>
      </c>
      <c r="H45" s="7">
        <v>22600</v>
      </c>
      <c r="I45" s="25" t="s">
        <v>41</v>
      </c>
      <c r="J45" s="9" t="s">
        <v>41</v>
      </c>
      <c r="K45" s="10" t="s">
        <v>41</v>
      </c>
      <c r="L45" s="8" t="s">
        <v>41</v>
      </c>
      <c r="M45" s="9" t="str">
        <f t="shared" si="6"/>
        <v>ACEPTAR RECOMENDACIÓN</v>
      </c>
      <c r="N45" s="9" t="s">
        <v>42</v>
      </c>
      <c r="O45" s="26" t="str">
        <f t="shared" si="1"/>
        <v>NO APLICA</v>
      </c>
      <c r="P45" s="28" t="str">
        <f t="shared" si="2"/>
        <v>NO APLICA</v>
      </c>
      <c r="Q45" s="12" t="str">
        <f t="shared" si="3"/>
        <v>NO APLICA</v>
      </c>
      <c r="R45" s="30" t="str">
        <f t="shared" si="4"/>
        <v>NO APLICA</v>
      </c>
    </row>
    <row r="46" spans="1:18" ht="51" hidden="1" customHeight="1" x14ac:dyDescent="0.25">
      <c r="A46" s="4">
        <v>106</v>
      </c>
      <c r="B46" s="4">
        <v>106</v>
      </c>
      <c r="C46" s="4" t="s">
        <v>213</v>
      </c>
      <c r="D46" s="13" t="s">
        <v>214</v>
      </c>
      <c r="E46" s="5" t="s">
        <v>215</v>
      </c>
      <c r="F46" s="14">
        <v>40</v>
      </c>
      <c r="G46" s="6">
        <f t="shared" si="0"/>
        <v>2000</v>
      </c>
      <c r="H46" s="7">
        <v>80000</v>
      </c>
      <c r="I46" s="25">
        <v>15800</v>
      </c>
      <c r="J46" s="9" t="s">
        <v>685</v>
      </c>
      <c r="K46" s="10">
        <v>44756</v>
      </c>
      <c r="L46" s="8" t="s">
        <v>686</v>
      </c>
      <c r="M46" s="9" t="str">
        <f t="shared" si="6"/>
        <v>ACEPTAR RECOMENDACIÓN</v>
      </c>
      <c r="N46" s="11" t="s">
        <v>42</v>
      </c>
      <c r="O46" s="26">
        <f t="shared" si="1"/>
        <v>13800</v>
      </c>
      <c r="P46" s="28">
        <f t="shared" si="2"/>
        <v>0.87341772151898733</v>
      </c>
      <c r="Q46" s="53">
        <f t="shared" si="3"/>
        <v>552000</v>
      </c>
      <c r="R46" s="30">
        <f t="shared" si="4"/>
        <v>0.87341772151898733</v>
      </c>
    </row>
    <row r="47" spans="1:18" ht="25.5" hidden="1" customHeight="1" x14ac:dyDescent="0.25">
      <c r="A47" s="4">
        <v>107</v>
      </c>
      <c r="B47" s="4">
        <v>107</v>
      </c>
      <c r="C47" s="4" t="s">
        <v>216</v>
      </c>
      <c r="D47" s="13" t="s">
        <v>217</v>
      </c>
      <c r="E47" s="5" t="s">
        <v>66</v>
      </c>
      <c r="F47" s="14">
        <v>16</v>
      </c>
      <c r="G47" s="6">
        <f t="shared" si="0"/>
        <v>52598</v>
      </c>
      <c r="H47" s="7">
        <v>841568</v>
      </c>
      <c r="I47" s="25" t="s">
        <v>41</v>
      </c>
      <c r="J47" s="9" t="s">
        <v>41</v>
      </c>
      <c r="K47" s="10" t="s">
        <v>41</v>
      </c>
      <c r="L47" s="8" t="s">
        <v>41</v>
      </c>
      <c r="M47" s="9" t="str">
        <f t="shared" si="6"/>
        <v>ACEPTAR RECOMENDACIÓN</v>
      </c>
      <c r="N47" s="9" t="s">
        <v>42</v>
      </c>
      <c r="O47" s="26" t="str">
        <f t="shared" si="1"/>
        <v>NO APLICA</v>
      </c>
      <c r="P47" s="28" t="str">
        <f t="shared" si="2"/>
        <v>NO APLICA</v>
      </c>
      <c r="Q47" s="12" t="str">
        <f t="shared" si="3"/>
        <v>NO APLICA</v>
      </c>
      <c r="R47" s="30" t="str">
        <f t="shared" si="4"/>
        <v>NO APLICA</v>
      </c>
    </row>
    <row r="48" spans="1:18" ht="38.25" hidden="1" customHeight="1" x14ac:dyDescent="0.25">
      <c r="A48" s="4">
        <v>110</v>
      </c>
      <c r="B48" s="4">
        <v>110</v>
      </c>
      <c r="C48" s="4" t="s">
        <v>220</v>
      </c>
      <c r="D48" s="13" t="s">
        <v>221</v>
      </c>
      <c r="E48" s="13" t="s">
        <v>222</v>
      </c>
      <c r="F48" s="14">
        <v>15</v>
      </c>
      <c r="G48" s="6">
        <f t="shared" si="0"/>
        <v>4223.3100000000004</v>
      </c>
      <c r="H48" s="7">
        <v>63349.65</v>
      </c>
      <c r="I48" s="25" t="s">
        <v>41</v>
      </c>
      <c r="J48" s="9" t="s">
        <v>41</v>
      </c>
      <c r="K48" s="10" t="s">
        <v>41</v>
      </c>
      <c r="L48" s="8" t="s">
        <v>41</v>
      </c>
      <c r="M48" s="9" t="str">
        <f t="shared" si="6"/>
        <v>ACEPTAR RECOMENDACIÓN</v>
      </c>
      <c r="N48" s="9" t="s">
        <v>42</v>
      </c>
      <c r="O48" s="26" t="str">
        <f t="shared" si="1"/>
        <v>NO APLICA</v>
      </c>
      <c r="P48" s="28" t="str">
        <f t="shared" si="2"/>
        <v>NO APLICA</v>
      </c>
      <c r="Q48" s="12" t="str">
        <f t="shared" si="3"/>
        <v>NO APLICA</v>
      </c>
      <c r="R48" s="30" t="str">
        <f t="shared" si="4"/>
        <v>NO APLICA</v>
      </c>
    </row>
    <row r="49" spans="1:18" ht="38.25" hidden="1" customHeight="1" x14ac:dyDescent="0.25">
      <c r="A49" s="4">
        <v>111</v>
      </c>
      <c r="B49" s="4">
        <v>111</v>
      </c>
      <c r="C49" s="4" t="s">
        <v>223</v>
      </c>
      <c r="D49" s="13" t="s">
        <v>224</v>
      </c>
      <c r="E49" s="13" t="s">
        <v>222</v>
      </c>
      <c r="F49" s="14">
        <v>14</v>
      </c>
      <c r="G49" s="6">
        <f t="shared" si="0"/>
        <v>2914.31</v>
      </c>
      <c r="H49" s="7">
        <v>40800.339999999997</v>
      </c>
      <c r="I49" s="25">
        <v>3326</v>
      </c>
      <c r="J49" s="9" t="s">
        <v>201</v>
      </c>
      <c r="K49" s="10">
        <v>44663</v>
      </c>
      <c r="L49" s="8" t="s">
        <v>202</v>
      </c>
      <c r="M49" s="9" t="str">
        <f t="shared" si="6"/>
        <v>ACEPTAR RECOMENDACIÓN</v>
      </c>
      <c r="N49" s="11" t="s">
        <v>42</v>
      </c>
      <c r="O49" s="26">
        <f t="shared" si="1"/>
        <v>411.69000000000005</v>
      </c>
      <c r="P49" s="28">
        <f t="shared" si="2"/>
        <v>0.12377931449188216</v>
      </c>
      <c r="Q49" s="53">
        <f t="shared" si="3"/>
        <v>5763.6600000000008</v>
      </c>
      <c r="R49" s="30">
        <f t="shared" si="4"/>
        <v>0.12377931449188216</v>
      </c>
    </row>
    <row r="50" spans="1:18" ht="38.25" hidden="1" customHeight="1" x14ac:dyDescent="0.25">
      <c r="A50" s="4">
        <v>112</v>
      </c>
      <c r="B50" s="4">
        <v>112</v>
      </c>
      <c r="C50" s="4" t="s">
        <v>225</v>
      </c>
      <c r="D50" s="13" t="s">
        <v>226</v>
      </c>
      <c r="E50" s="13" t="s">
        <v>38</v>
      </c>
      <c r="F50" s="14">
        <v>17</v>
      </c>
      <c r="G50" s="6">
        <f t="shared" si="0"/>
        <v>8340</v>
      </c>
      <c r="H50" s="7">
        <v>141780</v>
      </c>
      <c r="I50" s="25" t="s">
        <v>41</v>
      </c>
      <c r="J50" s="9" t="s">
        <v>41</v>
      </c>
      <c r="K50" s="10" t="s">
        <v>41</v>
      </c>
      <c r="L50" s="8" t="s">
        <v>41</v>
      </c>
      <c r="M50" s="9" t="str">
        <f t="shared" si="6"/>
        <v>ACEPTAR RECOMENDACIÓN</v>
      </c>
      <c r="N50" s="9" t="s">
        <v>42</v>
      </c>
      <c r="O50" s="26" t="str">
        <f t="shared" si="1"/>
        <v>NO APLICA</v>
      </c>
      <c r="P50" s="28" t="str">
        <f t="shared" si="2"/>
        <v>NO APLICA</v>
      </c>
      <c r="Q50" s="12" t="str">
        <f t="shared" si="3"/>
        <v>NO APLICA</v>
      </c>
      <c r="R50" s="30" t="str">
        <f t="shared" si="4"/>
        <v>NO APLICA</v>
      </c>
    </row>
    <row r="51" spans="1:18" ht="38.25" hidden="1" customHeight="1" x14ac:dyDescent="0.25">
      <c r="A51" s="4">
        <v>113</v>
      </c>
      <c r="B51" s="4">
        <v>113</v>
      </c>
      <c r="C51" s="4" t="s">
        <v>227</v>
      </c>
      <c r="D51" s="13" t="s">
        <v>228</v>
      </c>
      <c r="E51" s="13" t="s">
        <v>38</v>
      </c>
      <c r="F51" s="14">
        <v>19</v>
      </c>
      <c r="G51" s="6">
        <f t="shared" si="0"/>
        <v>2978</v>
      </c>
      <c r="H51" s="7">
        <v>56582</v>
      </c>
      <c r="I51" s="25" t="s">
        <v>41</v>
      </c>
      <c r="J51" s="9" t="s">
        <v>41</v>
      </c>
      <c r="K51" s="10" t="s">
        <v>41</v>
      </c>
      <c r="L51" s="8" t="s">
        <v>41</v>
      </c>
      <c r="M51" s="9" t="str">
        <f t="shared" si="6"/>
        <v>ACEPTAR RECOMENDACIÓN</v>
      </c>
      <c r="N51" s="9" t="s">
        <v>42</v>
      </c>
      <c r="O51" s="26" t="str">
        <f t="shared" si="1"/>
        <v>NO APLICA</v>
      </c>
      <c r="P51" s="28" t="str">
        <f t="shared" si="2"/>
        <v>NO APLICA</v>
      </c>
      <c r="Q51" s="12" t="str">
        <f t="shared" si="3"/>
        <v>NO APLICA</v>
      </c>
      <c r="R51" s="30" t="str">
        <f t="shared" si="4"/>
        <v>NO APLICA</v>
      </c>
    </row>
    <row r="52" spans="1:18" ht="51" hidden="1" customHeight="1" x14ac:dyDescent="0.25">
      <c r="A52" s="4">
        <v>121</v>
      </c>
      <c r="B52" s="4">
        <v>121</v>
      </c>
      <c r="C52" s="4" t="s">
        <v>233</v>
      </c>
      <c r="D52" s="13" t="s">
        <v>234</v>
      </c>
      <c r="E52" s="5" t="s">
        <v>16</v>
      </c>
      <c r="F52" s="14">
        <v>5</v>
      </c>
      <c r="G52" s="6">
        <f t="shared" si="0"/>
        <v>70151</v>
      </c>
      <c r="H52" s="7">
        <v>350755</v>
      </c>
      <c r="I52" s="25" t="s">
        <v>41</v>
      </c>
      <c r="J52" s="9" t="s">
        <v>41</v>
      </c>
      <c r="K52" s="10" t="s">
        <v>41</v>
      </c>
      <c r="L52" s="8" t="s">
        <v>41</v>
      </c>
      <c r="M52" s="9" t="str">
        <f t="shared" si="6"/>
        <v>ACEPTAR RECOMENDACIÓN</v>
      </c>
      <c r="N52" s="9" t="s">
        <v>42</v>
      </c>
      <c r="O52" s="26" t="str">
        <f t="shared" si="1"/>
        <v>NO APLICA</v>
      </c>
      <c r="P52" s="28" t="str">
        <f t="shared" si="2"/>
        <v>NO APLICA</v>
      </c>
      <c r="Q52" s="12" t="str">
        <f t="shared" si="3"/>
        <v>NO APLICA</v>
      </c>
      <c r="R52" s="30" t="str">
        <f t="shared" si="4"/>
        <v>NO APLICA</v>
      </c>
    </row>
    <row r="53" spans="1:18" ht="51" hidden="1" customHeight="1" x14ac:dyDescent="0.25">
      <c r="A53" s="4">
        <v>127</v>
      </c>
      <c r="B53" s="4">
        <v>127</v>
      </c>
      <c r="C53" s="4" t="s">
        <v>246</v>
      </c>
      <c r="D53" s="13" t="s">
        <v>247</v>
      </c>
      <c r="E53" s="5" t="s">
        <v>241</v>
      </c>
      <c r="F53" s="6">
        <v>1500</v>
      </c>
      <c r="G53" s="6">
        <f t="shared" si="0"/>
        <v>1306.6199999999999</v>
      </c>
      <c r="H53" s="7">
        <v>1959930</v>
      </c>
      <c r="I53" s="25" t="s">
        <v>41</v>
      </c>
      <c r="J53" s="9" t="s">
        <v>41</v>
      </c>
      <c r="K53" s="10" t="s">
        <v>41</v>
      </c>
      <c r="L53" s="8" t="s">
        <v>41</v>
      </c>
      <c r="M53" s="9" t="str">
        <f t="shared" si="6"/>
        <v>ACEPTAR RECOMENDACIÓN</v>
      </c>
      <c r="N53" s="9" t="s">
        <v>42</v>
      </c>
      <c r="O53" s="26" t="str">
        <f t="shared" si="1"/>
        <v>NO APLICA</v>
      </c>
      <c r="P53" s="28" t="str">
        <f t="shared" si="2"/>
        <v>NO APLICA</v>
      </c>
      <c r="Q53" s="12" t="str">
        <f t="shared" si="3"/>
        <v>NO APLICA</v>
      </c>
      <c r="R53" s="30" t="str">
        <f t="shared" si="4"/>
        <v>NO APLICA</v>
      </c>
    </row>
    <row r="54" spans="1:18" ht="38.25" hidden="1" customHeight="1" x14ac:dyDescent="0.25">
      <c r="A54" s="4">
        <v>128</v>
      </c>
      <c r="B54" s="4">
        <v>128</v>
      </c>
      <c r="C54" s="4" t="s">
        <v>248</v>
      </c>
      <c r="D54" s="13" t="s">
        <v>249</v>
      </c>
      <c r="E54" s="13" t="s">
        <v>222</v>
      </c>
      <c r="F54" s="14">
        <v>350</v>
      </c>
      <c r="G54" s="6">
        <f t="shared" si="0"/>
        <v>19824</v>
      </c>
      <c r="H54" s="7">
        <v>6938400</v>
      </c>
      <c r="I54" s="25" t="s">
        <v>41</v>
      </c>
      <c r="J54" s="9" t="s">
        <v>41</v>
      </c>
      <c r="K54" s="10" t="s">
        <v>41</v>
      </c>
      <c r="L54" s="8" t="s">
        <v>41</v>
      </c>
      <c r="M54" s="9" t="str">
        <f t="shared" si="6"/>
        <v>ACEPTAR RECOMENDACIÓN</v>
      </c>
      <c r="N54" s="9" t="s">
        <v>42</v>
      </c>
      <c r="O54" s="26" t="str">
        <f t="shared" si="1"/>
        <v>NO APLICA</v>
      </c>
      <c r="P54" s="28" t="str">
        <f t="shared" si="2"/>
        <v>NO APLICA</v>
      </c>
      <c r="Q54" s="12" t="str">
        <f t="shared" si="3"/>
        <v>NO APLICA</v>
      </c>
      <c r="R54" s="30" t="str">
        <f t="shared" si="4"/>
        <v>NO APLICA</v>
      </c>
    </row>
    <row r="55" spans="1:18" ht="38.25" hidden="1" customHeight="1" x14ac:dyDescent="0.25">
      <c r="A55" s="4">
        <v>131</v>
      </c>
      <c r="B55" s="4">
        <v>131</v>
      </c>
      <c r="C55" s="4" t="s">
        <v>254</v>
      </c>
      <c r="D55" s="13" t="s">
        <v>255</v>
      </c>
      <c r="E55" s="5" t="s">
        <v>59</v>
      </c>
      <c r="F55" s="6">
        <v>3000</v>
      </c>
      <c r="G55" s="6">
        <f t="shared" si="0"/>
        <v>780</v>
      </c>
      <c r="H55" s="7">
        <v>2340000</v>
      </c>
      <c r="I55" s="25">
        <v>860</v>
      </c>
      <c r="J55" s="9" t="s">
        <v>28</v>
      </c>
      <c r="K55" s="10">
        <v>44669</v>
      </c>
      <c r="L55" s="8" t="s">
        <v>29</v>
      </c>
      <c r="M55" s="9" t="str">
        <f t="shared" si="6"/>
        <v>ACEPTAR RECOMENDACIÓN</v>
      </c>
      <c r="N55" s="11" t="s">
        <v>42</v>
      </c>
      <c r="O55" s="26">
        <f t="shared" si="1"/>
        <v>80</v>
      </c>
      <c r="P55" s="28">
        <f t="shared" si="2"/>
        <v>9.3023255813953487E-2</v>
      </c>
      <c r="Q55" s="53">
        <f t="shared" si="3"/>
        <v>240000</v>
      </c>
      <c r="R55" s="30">
        <f t="shared" si="4"/>
        <v>9.3023255813953487E-2</v>
      </c>
    </row>
    <row r="56" spans="1:18" ht="30" hidden="1" customHeight="1" x14ac:dyDescent="0.25">
      <c r="A56" s="4">
        <v>134</v>
      </c>
      <c r="B56" s="4">
        <v>134</v>
      </c>
      <c r="C56" s="4" t="s">
        <v>258</v>
      </c>
      <c r="D56" s="13" t="s">
        <v>259</v>
      </c>
      <c r="E56" s="5" t="s">
        <v>27</v>
      </c>
      <c r="F56" s="14">
        <v>326</v>
      </c>
      <c r="G56" s="6">
        <f t="shared" si="0"/>
        <v>1524</v>
      </c>
      <c r="H56" s="7">
        <v>496824</v>
      </c>
      <c r="I56" s="25">
        <v>1909</v>
      </c>
      <c r="J56" s="9" t="s">
        <v>53</v>
      </c>
      <c r="K56" s="10">
        <v>44835</v>
      </c>
      <c r="L56" s="8" t="s">
        <v>71</v>
      </c>
      <c r="M56" s="9" t="str">
        <f t="shared" si="6"/>
        <v>ACEPTAR RECOMENDACIÓN</v>
      </c>
      <c r="N56" s="11" t="s">
        <v>42</v>
      </c>
      <c r="O56" s="26">
        <f t="shared" si="1"/>
        <v>385</v>
      </c>
      <c r="P56" s="28">
        <f t="shared" si="2"/>
        <v>0.20167627029858565</v>
      </c>
      <c r="Q56" s="53">
        <f t="shared" si="3"/>
        <v>125510</v>
      </c>
      <c r="R56" s="30">
        <f t="shared" si="4"/>
        <v>0.20167627029858565</v>
      </c>
    </row>
    <row r="57" spans="1:18" ht="25.5" hidden="1" customHeight="1" x14ac:dyDescent="0.25">
      <c r="A57" s="4">
        <v>138</v>
      </c>
      <c r="B57" s="4">
        <v>138</v>
      </c>
      <c r="C57" s="4" t="s">
        <v>264</v>
      </c>
      <c r="D57" s="13" t="s">
        <v>265</v>
      </c>
      <c r="E57" s="5" t="s">
        <v>16</v>
      </c>
      <c r="F57" s="14">
        <v>94</v>
      </c>
      <c r="G57" s="6">
        <f t="shared" si="0"/>
        <v>862</v>
      </c>
      <c r="H57" s="7">
        <v>81028</v>
      </c>
      <c r="I57" s="25">
        <v>922.25</v>
      </c>
      <c r="J57" s="9" t="s">
        <v>114</v>
      </c>
      <c r="K57" s="10">
        <v>44834</v>
      </c>
      <c r="L57" s="8" t="s">
        <v>115</v>
      </c>
      <c r="M57" s="9" t="str">
        <f t="shared" si="6"/>
        <v>ACEPTAR RECOMENDACIÓN</v>
      </c>
      <c r="N57" s="11" t="s">
        <v>42</v>
      </c>
      <c r="O57" s="26">
        <f t="shared" si="1"/>
        <v>60.25</v>
      </c>
      <c r="P57" s="28">
        <f t="shared" si="2"/>
        <v>6.5329357549471403E-2</v>
      </c>
      <c r="Q57" s="53">
        <f t="shared" si="3"/>
        <v>5663.5</v>
      </c>
      <c r="R57" s="30">
        <f t="shared" si="4"/>
        <v>6.5329357549471403E-2</v>
      </c>
    </row>
    <row r="58" spans="1:18" ht="30" hidden="1" customHeight="1" x14ac:dyDescent="0.25">
      <c r="A58" s="4">
        <v>144</v>
      </c>
      <c r="B58" s="4">
        <v>144</v>
      </c>
      <c r="C58" s="4" t="s">
        <v>272</v>
      </c>
      <c r="D58" s="5" t="s">
        <v>273</v>
      </c>
      <c r="E58" s="5" t="s">
        <v>16</v>
      </c>
      <c r="F58" s="6">
        <v>1800</v>
      </c>
      <c r="G58" s="6">
        <f t="shared" si="0"/>
        <v>764</v>
      </c>
      <c r="H58" s="7">
        <v>1375200</v>
      </c>
      <c r="I58" s="25">
        <v>823</v>
      </c>
      <c r="J58" s="9" t="s">
        <v>53</v>
      </c>
      <c r="K58" s="10" t="s">
        <v>677</v>
      </c>
      <c r="L58" s="8" t="s">
        <v>71</v>
      </c>
      <c r="M58" s="9" t="str">
        <f t="shared" si="6"/>
        <v>ACEPTAR RECOMENDACIÓN</v>
      </c>
      <c r="N58" s="11" t="s">
        <v>42</v>
      </c>
      <c r="O58" s="26">
        <f t="shared" si="1"/>
        <v>59</v>
      </c>
      <c r="P58" s="28">
        <f t="shared" si="2"/>
        <v>7.168894289185905E-2</v>
      </c>
      <c r="Q58" s="53">
        <f t="shared" si="3"/>
        <v>106200</v>
      </c>
      <c r="R58" s="30">
        <f t="shared" si="4"/>
        <v>7.168894289185905E-2</v>
      </c>
    </row>
    <row r="59" spans="1:18" ht="25.5" hidden="1" customHeight="1" x14ac:dyDescent="0.25">
      <c r="A59" s="4">
        <v>148</v>
      </c>
      <c r="B59" s="4">
        <v>148</v>
      </c>
      <c r="C59" s="4" t="s">
        <v>274</v>
      </c>
      <c r="D59" s="13" t="s">
        <v>275</v>
      </c>
      <c r="E59" s="5" t="s">
        <v>16</v>
      </c>
      <c r="F59" s="14">
        <v>29</v>
      </c>
      <c r="G59" s="6">
        <f t="shared" si="0"/>
        <v>9693</v>
      </c>
      <c r="H59" s="7">
        <v>281097</v>
      </c>
      <c r="I59" s="25">
        <v>9966.25</v>
      </c>
      <c r="J59" s="9" t="s">
        <v>114</v>
      </c>
      <c r="K59" s="10">
        <v>44834</v>
      </c>
      <c r="L59" s="8" t="s">
        <v>115</v>
      </c>
      <c r="M59" s="9" t="str">
        <f t="shared" si="6"/>
        <v>ACEPTAR RECOMENDACIÓN</v>
      </c>
      <c r="N59" s="11" t="s">
        <v>42</v>
      </c>
      <c r="O59" s="26">
        <f t="shared" si="1"/>
        <v>273.25</v>
      </c>
      <c r="P59" s="28">
        <f t="shared" si="2"/>
        <v>2.7417534177850245E-2</v>
      </c>
      <c r="Q59" s="53">
        <f t="shared" si="3"/>
        <v>7924.25</v>
      </c>
      <c r="R59" s="30">
        <f t="shared" si="4"/>
        <v>2.7417534177850245E-2</v>
      </c>
    </row>
    <row r="60" spans="1:18" ht="25.5" hidden="1" customHeight="1" x14ac:dyDescent="0.25">
      <c r="A60" s="4">
        <v>159</v>
      </c>
      <c r="B60" s="4">
        <v>159</v>
      </c>
      <c r="C60" s="4" t="s">
        <v>285</v>
      </c>
      <c r="D60" s="13" t="s">
        <v>286</v>
      </c>
      <c r="E60" s="5" t="s">
        <v>16</v>
      </c>
      <c r="F60" s="6">
        <v>5000</v>
      </c>
      <c r="G60" s="6">
        <f t="shared" si="0"/>
        <v>207</v>
      </c>
      <c r="H60" s="7">
        <v>1035000</v>
      </c>
      <c r="I60" s="25">
        <v>207.06</v>
      </c>
      <c r="J60" s="9" t="s">
        <v>114</v>
      </c>
      <c r="K60" s="10">
        <v>44834</v>
      </c>
      <c r="L60" s="8" t="s">
        <v>115</v>
      </c>
      <c r="M60" s="9" t="str">
        <f t="shared" si="6"/>
        <v>ACEPTAR RECOMENDACIÓN</v>
      </c>
      <c r="N60" s="11" t="s">
        <v>42</v>
      </c>
      <c r="O60" s="26">
        <f t="shared" si="1"/>
        <v>6.0000000000002274E-2</v>
      </c>
      <c r="P60" s="28">
        <f t="shared" si="2"/>
        <v>2.8977108084614253E-4</v>
      </c>
      <c r="Q60" s="53">
        <f t="shared" si="3"/>
        <v>300.00000000001137</v>
      </c>
      <c r="R60" s="30">
        <f t="shared" si="4"/>
        <v>2.8977108084614253E-4</v>
      </c>
    </row>
    <row r="61" spans="1:18" ht="25.5" hidden="1" customHeight="1" x14ac:dyDescent="0.25">
      <c r="A61" s="4">
        <v>161</v>
      </c>
      <c r="B61" s="4">
        <v>161</v>
      </c>
      <c r="C61" s="4" t="s">
        <v>287</v>
      </c>
      <c r="D61" s="13" t="s">
        <v>288</v>
      </c>
      <c r="E61" s="5" t="s">
        <v>289</v>
      </c>
      <c r="F61" s="14">
        <v>166</v>
      </c>
      <c r="G61" s="6">
        <f t="shared" si="0"/>
        <v>38080</v>
      </c>
      <c r="H61" s="7">
        <v>6321280</v>
      </c>
      <c r="I61" s="25" t="s">
        <v>41</v>
      </c>
      <c r="J61" s="9" t="s">
        <v>41</v>
      </c>
      <c r="K61" s="10" t="s">
        <v>41</v>
      </c>
      <c r="L61" s="8" t="s">
        <v>41</v>
      </c>
      <c r="M61" s="9" t="str">
        <f t="shared" si="6"/>
        <v>ACEPTAR RECOMENDACIÓN</v>
      </c>
      <c r="N61" s="9" t="s">
        <v>42</v>
      </c>
      <c r="O61" s="26" t="str">
        <f t="shared" si="1"/>
        <v>NO APLICA</v>
      </c>
      <c r="P61" s="28" t="str">
        <f t="shared" si="2"/>
        <v>NO APLICA</v>
      </c>
      <c r="Q61" s="12" t="str">
        <f t="shared" si="3"/>
        <v>NO APLICA</v>
      </c>
      <c r="R61" s="30" t="str">
        <f t="shared" si="4"/>
        <v>NO APLICA</v>
      </c>
    </row>
    <row r="62" spans="1:18" ht="25.5" customHeight="1" x14ac:dyDescent="0.25">
      <c r="A62" s="4">
        <v>162</v>
      </c>
      <c r="B62" s="4">
        <v>162</v>
      </c>
      <c r="C62" s="4" t="s">
        <v>290</v>
      </c>
      <c r="D62" s="13" t="s">
        <v>291</v>
      </c>
      <c r="E62" s="5" t="s">
        <v>23</v>
      </c>
      <c r="F62" s="6">
        <v>10000</v>
      </c>
      <c r="G62" s="6">
        <f t="shared" si="0"/>
        <v>225</v>
      </c>
      <c r="H62" s="7">
        <v>2250000</v>
      </c>
      <c r="I62" s="25" t="s">
        <v>41</v>
      </c>
      <c r="J62" s="9" t="s">
        <v>41</v>
      </c>
      <c r="K62" s="10" t="s">
        <v>41</v>
      </c>
      <c r="L62" s="8" t="s">
        <v>41</v>
      </c>
      <c r="M62" s="9" t="str">
        <f t="shared" si="6"/>
        <v>ACEPTAR RECOMENDACIÓN</v>
      </c>
      <c r="N62" s="9" t="s">
        <v>42</v>
      </c>
      <c r="O62" s="26" t="str">
        <f t="shared" si="1"/>
        <v>NO APLICA</v>
      </c>
      <c r="P62" s="28" t="str">
        <f t="shared" si="2"/>
        <v>NO APLICA</v>
      </c>
      <c r="Q62" s="12" t="str">
        <f t="shared" si="3"/>
        <v>NO APLICA</v>
      </c>
      <c r="R62" s="30" t="str">
        <f t="shared" si="4"/>
        <v>NO APLICA</v>
      </c>
    </row>
    <row r="63" spans="1:18" ht="25.5" hidden="1" customHeight="1" x14ac:dyDescent="0.25">
      <c r="A63" s="4">
        <v>167</v>
      </c>
      <c r="B63" s="4">
        <v>167</v>
      </c>
      <c r="C63" s="4" t="s">
        <v>296</v>
      </c>
      <c r="D63" s="13" t="s">
        <v>297</v>
      </c>
      <c r="E63" s="5" t="s">
        <v>16</v>
      </c>
      <c r="F63" s="14">
        <v>413</v>
      </c>
      <c r="G63" s="6">
        <f t="shared" si="0"/>
        <v>3495</v>
      </c>
      <c r="H63" s="7">
        <v>1443435</v>
      </c>
      <c r="I63" s="25">
        <v>3625</v>
      </c>
      <c r="J63" s="9" t="s">
        <v>95</v>
      </c>
      <c r="K63" s="10">
        <v>44671</v>
      </c>
      <c r="L63" s="8" t="s">
        <v>280</v>
      </c>
      <c r="M63" s="9" t="str">
        <f>+IF(I63&gt;G63,"ACEPTAR RECOMENDACIÓN",IF(I63&lt;G63,"NO ACEPTAR RECOMENDACIÓN MAYOR VALOR",IF(I63=G63,"IGUAL VALOR VERIFICACIÓN",)))</f>
        <v>ACEPTAR RECOMENDACIÓN</v>
      </c>
      <c r="N63" s="11" t="s">
        <v>42</v>
      </c>
      <c r="O63" s="26">
        <f t="shared" si="1"/>
        <v>130</v>
      </c>
      <c r="P63" s="28">
        <f t="shared" si="2"/>
        <v>3.5862068965517239E-2</v>
      </c>
      <c r="Q63" s="53">
        <f t="shared" si="3"/>
        <v>53690</v>
      </c>
      <c r="R63" s="30">
        <f t="shared" si="4"/>
        <v>3.5862068965517239E-2</v>
      </c>
    </row>
    <row r="64" spans="1:18" ht="15" hidden="1" customHeight="1" x14ac:dyDescent="0.25">
      <c r="A64" s="4">
        <v>173</v>
      </c>
      <c r="B64" s="4">
        <v>173</v>
      </c>
      <c r="C64" s="4" t="s">
        <v>303</v>
      </c>
      <c r="D64" s="5" t="s">
        <v>304</v>
      </c>
      <c r="E64" s="5" t="s">
        <v>59</v>
      </c>
      <c r="F64" s="6">
        <v>5000</v>
      </c>
      <c r="G64" s="6">
        <f t="shared" si="0"/>
        <v>136</v>
      </c>
      <c r="H64" s="7">
        <v>680000</v>
      </c>
      <c r="I64" s="25">
        <v>208</v>
      </c>
      <c r="J64" s="9" t="s">
        <v>124</v>
      </c>
      <c r="K64" s="10">
        <v>44657</v>
      </c>
      <c r="L64" s="8" t="s">
        <v>676</v>
      </c>
      <c r="M64" s="9" t="str">
        <f t="shared" ref="M64:M80" si="7">+IF(I64&gt;G64,"ACEPTAR RECOMENDACIÓN",IF(I64&lt;G64,"NO ACEPTAR RECOMENDACIÓN MAYOR VALOR",IF(I64=G64,"IGUAL VALOR VERIFICACIÓN",)))</f>
        <v>ACEPTAR RECOMENDACIÓN</v>
      </c>
      <c r="N64" s="11" t="s">
        <v>42</v>
      </c>
      <c r="O64" s="26">
        <f t="shared" si="1"/>
        <v>72</v>
      </c>
      <c r="P64" s="28">
        <f t="shared" si="2"/>
        <v>0.34615384615384615</v>
      </c>
      <c r="Q64" s="53">
        <f t="shared" si="3"/>
        <v>360000</v>
      </c>
      <c r="R64" s="30">
        <f t="shared" si="4"/>
        <v>0.34615384615384615</v>
      </c>
    </row>
    <row r="65" spans="1:18" ht="30" hidden="1" customHeight="1" x14ac:dyDescent="0.25">
      <c r="A65" s="4">
        <v>174</v>
      </c>
      <c r="B65" s="4">
        <v>174</v>
      </c>
      <c r="C65" s="4" t="s">
        <v>305</v>
      </c>
      <c r="D65" s="5" t="s">
        <v>306</v>
      </c>
      <c r="E65" s="5" t="s">
        <v>59</v>
      </c>
      <c r="F65" s="6">
        <v>5000</v>
      </c>
      <c r="G65" s="6">
        <f t="shared" si="0"/>
        <v>249</v>
      </c>
      <c r="H65" s="7">
        <v>1245000</v>
      </c>
      <c r="I65" s="25">
        <v>313</v>
      </c>
      <c r="J65" s="9" t="s">
        <v>688</v>
      </c>
      <c r="K65" s="10">
        <v>44669</v>
      </c>
      <c r="L65" s="8" t="s">
        <v>689</v>
      </c>
      <c r="M65" s="9" t="str">
        <f t="shared" si="7"/>
        <v>ACEPTAR RECOMENDACIÓN</v>
      </c>
      <c r="N65" s="11" t="s">
        <v>42</v>
      </c>
      <c r="O65" s="26">
        <f t="shared" si="1"/>
        <v>64</v>
      </c>
      <c r="P65" s="28">
        <f t="shared" si="2"/>
        <v>0.20447284345047922</v>
      </c>
      <c r="Q65" s="53">
        <f t="shared" si="3"/>
        <v>320000</v>
      </c>
      <c r="R65" s="30">
        <f t="shared" si="4"/>
        <v>0.20447284345047922</v>
      </c>
    </row>
    <row r="66" spans="1:18" ht="30" hidden="1" customHeight="1" x14ac:dyDescent="0.25">
      <c r="A66" s="4">
        <v>175</v>
      </c>
      <c r="B66" s="4">
        <v>175</v>
      </c>
      <c r="C66" s="4" t="s">
        <v>307</v>
      </c>
      <c r="D66" s="5" t="s">
        <v>308</v>
      </c>
      <c r="E66" s="5" t="s">
        <v>59</v>
      </c>
      <c r="F66" s="6">
        <v>10000</v>
      </c>
      <c r="G66" s="6">
        <f t="shared" ref="G66:G125" si="8">+H66/F66</f>
        <v>249</v>
      </c>
      <c r="H66" s="7">
        <v>2490000</v>
      </c>
      <c r="I66" s="25">
        <v>313</v>
      </c>
      <c r="J66" s="9" t="s">
        <v>688</v>
      </c>
      <c r="K66" s="10">
        <v>44669</v>
      </c>
      <c r="L66" s="8" t="s">
        <v>689</v>
      </c>
      <c r="M66" s="9" t="str">
        <f t="shared" si="7"/>
        <v>ACEPTAR RECOMENDACIÓN</v>
      </c>
      <c r="N66" s="11" t="s">
        <v>42</v>
      </c>
      <c r="O66" s="26">
        <f t="shared" ref="O66:O125" si="9">IFERROR(I66-G66,"NO APLICA")</f>
        <v>64</v>
      </c>
      <c r="P66" s="28">
        <f t="shared" ref="P66:P125" si="10">IFERROR(O66/I66,"NO APLICA")</f>
        <v>0.20447284345047922</v>
      </c>
      <c r="Q66" s="53">
        <f t="shared" ref="Q66:Q125" si="11">IFERROR((O66*F66),"NO APLICA")</f>
        <v>640000</v>
      </c>
      <c r="R66" s="30">
        <f t="shared" ref="R66:R125" si="12">IFERROR(Q66/(I66*F66),"NO APLICA")</f>
        <v>0.20447284345047922</v>
      </c>
    </row>
    <row r="67" spans="1:18" ht="30" hidden="1" customHeight="1" x14ac:dyDescent="0.25">
      <c r="A67" s="4">
        <v>176</v>
      </c>
      <c r="B67" s="4">
        <v>176</v>
      </c>
      <c r="C67" s="4" t="s">
        <v>309</v>
      </c>
      <c r="D67" s="5" t="s">
        <v>310</v>
      </c>
      <c r="E67" s="5" t="s">
        <v>59</v>
      </c>
      <c r="F67" s="6">
        <v>5000</v>
      </c>
      <c r="G67" s="6">
        <f t="shared" si="8"/>
        <v>249</v>
      </c>
      <c r="H67" s="7">
        <v>1245000</v>
      </c>
      <c r="I67" s="25">
        <v>313</v>
      </c>
      <c r="J67" s="9" t="s">
        <v>688</v>
      </c>
      <c r="K67" s="10">
        <v>44669</v>
      </c>
      <c r="L67" s="8" t="s">
        <v>689</v>
      </c>
      <c r="M67" s="9" t="str">
        <f t="shared" si="7"/>
        <v>ACEPTAR RECOMENDACIÓN</v>
      </c>
      <c r="N67" s="11" t="s">
        <v>42</v>
      </c>
      <c r="O67" s="26">
        <f t="shared" si="9"/>
        <v>64</v>
      </c>
      <c r="P67" s="28">
        <f t="shared" si="10"/>
        <v>0.20447284345047922</v>
      </c>
      <c r="Q67" s="53">
        <f t="shared" si="11"/>
        <v>320000</v>
      </c>
      <c r="R67" s="30">
        <f t="shared" si="12"/>
        <v>0.20447284345047922</v>
      </c>
    </row>
    <row r="68" spans="1:18" ht="25.5" hidden="1" customHeight="1" x14ac:dyDescent="0.25">
      <c r="A68" s="4">
        <v>182</v>
      </c>
      <c r="B68" s="4">
        <v>182</v>
      </c>
      <c r="C68" s="4" t="s">
        <v>322</v>
      </c>
      <c r="D68" s="13" t="s">
        <v>323</v>
      </c>
      <c r="E68" s="5" t="s">
        <v>27</v>
      </c>
      <c r="F68" s="6">
        <v>1500</v>
      </c>
      <c r="G68" s="6">
        <f t="shared" si="8"/>
        <v>1820</v>
      </c>
      <c r="H68" s="7">
        <v>2730000</v>
      </c>
      <c r="I68" s="25" t="s">
        <v>41</v>
      </c>
      <c r="J68" s="9" t="s">
        <v>41</v>
      </c>
      <c r="K68" s="10" t="s">
        <v>41</v>
      </c>
      <c r="L68" s="8" t="s">
        <v>41</v>
      </c>
      <c r="M68" s="9" t="str">
        <f t="shared" si="7"/>
        <v>ACEPTAR RECOMENDACIÓN</v>
      </c>
      <c r="N68" s="9" t="s">
        <v>42</v>
      </c>
      <c r="O68" s="26" t="str">
        <f t="shared" si="9"/>
        <v>NO APLICA</v>
      </c>
      <c r="P68" s="28" t="str">
        <f t="shared" si="10"/>
        <v>NO APLICA</v>
      </c>
      <c r="Q68" s="12" t="str">
        <f t="shared" si="11"/>
        <v>NO APLICA</v>
      </c>
      <c r="R68" s="30" t="str">
        <f t="shared" si="12"/>
        <v>NO APLICA</v>
      </c>
    </row>
    <row r="69" spans="1:18" ht="30" hidden="1" customHeight="1" x14ac:dyDescent="0.25">
      <c r="A69" s="4">
        <v>183</v>
      </c>
      <c r="B69" s="4">
        <v>183</v>
      </c>
      <c r="C69" s="4" t="s">
        <v>324</v>
      </c>
      <c r="D69" s="5" t="s">
        <v>325</v>
      </c>
      <c r="E69" s="5" t="s">
        <v>59</v>
      </c>
      <c r="F69" s="6">
        <v>3000</v>
      </c>
      <c r="G69" s="6">
        <f t="shared" si="8"/>
        <v>149</v>
      </c>
      <c r="H69" s="7">
        <v>447000</v>
      </c>
      <c r="I69" s="25">
        <v>167</v>
      </c>
      <c r="J69" s="9" t="s">
        <v>688</v>
      </c>
      <c r="K69" s="10">
        <v>44669</v>
      </c>
      <c r="L69" s="8" t="s">
        <v>689</v>
      </c>
      <c r="M69" s="9" t="str">
        <f t="shared" si="7"/>
        <v>ACEPTAR RECOMENDACIÓN</v>
      </c>
      <c r="N69" s="11" t="s">
        <v>42</v>
      </c>
      <c r="O69" s="26">
        <f t="shared" si="9"/>
        <v>18</v>
      </c>
      <c r="P69" s="28">
        <f t="shared" si="10"/>
        <v>0.10778443113772455</v>
      </c>
      <c r="Q69" s="53">
        <f t="shared" si="11"/>
        <v>54000</v>
      </c>
      <c r="R69" s="30">
        <f t="shared" si="12"/>
        <v>0.10778443113772455</v>
      </c>
    </row>
    <row r="70" spans="1:18" ht="30" hidden="1" customHeight="1" x14ac:dyDescent="0.25">
      <c r="A70" s="4">
        <v>184</v>
      </c>
      <c r="B70" s="4">
        <v>184</v>
      </c>
      <c r="C70" s="4" t="s">
        <v>326</v>
      </c>
      <c r="D70" s="5" t="s">
        <v>327</v>
      </c>
      <c r="E70" s="5" t="s">
        <v>59</v>
      </c>
      <c r="F70" s="6">
        <v>5000</v>
      </c>
      <c r="G70" s="6">
        <f t="shared" si="8"/>
        <v>149</v>
      </c>
      <c r="H70" s="7">
        <v>745000</v>
      </c>
      <c r="I70" s="25">
        <v>167</v>
      </c>
      <c r="J70" s="9" t="s">
        <v>688</v>
      </c>
      <c r="K70" s="10">
        <v>44669</v>
      </c>
      <c r="L70" s="8" t="s">
        <v>689</v>
      </c>
      <c r="M70" s="9" t="str">
        <f t="shared" si="7"/>
        <v>ACEPTAR RECOMENDACIÓN</v>
      </c>
      <c r="N70" s="11" t="s">
        <v>42</v>
      </c>
      <c r="O70" s="26">
        <f t="shared" si="9"/>
        <v>18</v>
      </c>
      <c r="P70" s="28">
        <f t="shared" si="10"/>
        <v>0.10778443113772455</v>
      </c>
      <c r="Q70" s="53">
        <f t="shared" si="11"/>
        <v>90000</v>
      </c>
      <c r="R70" s="30">
        <f t="shared" si="12"/>
        <v>0.10778443113772455</v>
      </c>
    </row>
    <row r="71" spans="1:18" ht="30" hidden="1" customHeight="1" x14ac:dyDescent="0.25">
      <c r="A71" s="4">
        <v>185</v>
      </c>
      <c r="B71" s="4">
        <v>185</v>
      </c>
      <c r="C71" s="4" t="s">
        <v>328</v>
      </c>
      <c r="D71" s="5" t="s">
        <v>329</v>
      </c>
      <c r="E71" s="5" t="s">
        <v>59</v>
      </c>
      <c r="F71" s="6">
        <v>10000</v>
      </c>
      <c r="G71" s="6">
        <f t="shared" si="8"/>
        <v>149</v>
      </c>
      <c r="H71" s="7">
        <v>1490000</v>
      </c>
      <c r="I71" s="25">
        <v>167</v>
      </c>
      <c r="J71" s="9" t="s">
        <v>688</v>
      </c>
      <c r="K71" s="10">
        <v>44669</v>
      </c>
      <c r="L71" s="8" t="s">
        <v>689</v>
      </c>
      <c r="M71" s="9" t="str">
        <f t="shared" si="7"/>
        <v>ACEPTAR RECOMENDACIÓN</v>
      </c>
      <c r="N71" s="11" t="s">
        <v>42</v>
      </c>
      <c r="O71" s="26">
        <f t="shared" si="9"/>
        <v>18</v>
      </c>
      <c r="P71" s="28">
        <f t="shared" si="10"/>
        <v>0.10778443113772455</v>
      </c>
      <c r="Q71" s="53">
        <f t="shared" si="11"/>
        <v>180000</v>
      </c>
      <c r="R71" s="30">
        <f t="shared" si="12"/>
        <v>0.10778443113772455</v>
      </c>
    </row>
    <row r="72" spans="1:18" ht="25.5" hidden="1" customHeight="1" x14ac:dyDescent="0.25">
      <c r="A72" s="4">
        <v>186</v>
      </c>
      <c r="B72" s="4">
        <v>186</v>
      </c>
      <c r="C72" s="4" t="s">
        <v>330</v>
      </c>
      <c r="D72" s="13" t="s">
        <v>331</v>
      </c>
      <c r="E72" s="5" t="s">
        <v>59</v>
      </c>
      <c r="F72" s="6">
        <v>12000</v>
      </c>
      <c r="G72" s="6">
        <f t="shared" si="8"/>
        <v>136</v>
      </c>
      <c r="H72" s="7">
        <v>1632000</v>
      </c>
      <c r="I72" s="25">
        <v>208</v>
      </c>
      <c r="J72" s="9" t="s">
        <v>124</v>
      </c>
      <c r="K72" s="10">
        <v>44657</v>
      </c>
      <c r="L72" s="8" t="s">
        <v>676</v>
      </c>
      <c r="M72" s="9" t="str">
        <f t="shared" si="7"/>
        <v>ACEPTAR RECOMENDACIÓN</v>
      </c>
      <c r="N72" s="11" t="s">
        <v>42</v>
      </c>
      <c r="O72" s="26">
        <f t="shared" si="9"/>
        <v>72</v>
      </c>
      <c r="P72" s="28">
        <f t="shared" si="10"/>
        <v>0.34615384615384615</v>
      </c>
      <c r="Q72" s="53">
        <f t="shared" si="11"/>
        <v>864000</v>
      </c>
      <c r="R72" s="30">
        <f t="shared" si="12"/>
        <v>0.34615384615384615</v>
      </c>
    </row>
    <row r="73" spans="1:18" ht="25.5" hidden="1" customHeight="1" x14ac:dyDescent="0.25">
      <c r="A73" s="4">
        <v>187</v>
      </c>
      <c r="B73" s="4">
        <v>187</v>
      </c>
      <c r="C73" s="4" t="s">
        <v>332</v>
      </c>
      <c r="D73" s="13" t="s">
        <v>333</v>
      </c>
      <c r="E73" s="5" t="s">
        <v>59</v>
      </c>
      <c r="F73" s="6">
        <v>5000</v>
      </c>
      <c r="G73" s="6">
        <f t="shared" si="8"/>
        <v>136</v>
      </c>
      <c r="H73" s="7">
        <v>680000</v>
      </c>
      <c r="I73" s="25">
        <v>208</v>
      </c>
      <c r="J73" s="9" t="s">
        <v>124</v>
      </c>
      <c r="K73" s="10">
        <v>44657</v>
      </c>
      <c r="L73" s="8" t="s">
        <v>676</v>
      </c>
      <c r="M73" s="9" t="str">
        <f t="shared" si="7"/>
        <v>ACEPTAR RECOMENDACIÓN</v>
      </c>
      <c r="N73" s="11" t="s">
        <v>42</v>
      </c>
      <c r="O73" s="26">
        <f t="shared" si="9"/>
        <v>72</v>
      </c>
      <c r="P73" s="28">
        <f t="shared" si="10"/>
        <v>0.34615384615384615</v>
      </c>
      <c r="Q73" s="53">
        <f t="shared" si="11"/>
        <v>360000</v>
      </c>
      <c r="R73" s="30">
        <f t="shared" si="12"/>
        <v>0.34615384615384615</v>
      </c>
    </row>
    <row r="74" spans="1:18" ht="51" hidden="1" customHeight="1" x14ac:dyDescent="0.25">
      <c r="A74" s="4">
        <v>189</v>
      </c>
      <c r="B74" s="4">
        <v>189</v>
      </c>
      <c r="C74" s="4" t="s">
        <v>334</v>
      </c>
      <c r="D74" s="13" t="s">
        <v>335</v>
      </c>
      <c r="E74" s="5" t="s">
        <v>336</v>
      </c>
      <c r="F74" s="14">
        <v>9</v>
      </c>
      <c r="G74" s="6">
        <f t="shared" si="8"/>
        <v>70000</v>
      </c>
      <c r="H74" s="7">
        <v>630000</v>
      </c>
      <c r="I74" s="25" t="s">
        <v>41</v>
      </c>
      <c r="J74" s="9" t="s">
        <v>41</v>
      </c>
      <c r="K74" s="10" t="s">
        <v>41</v>
      </c>
      <c r="L74" s="8" t="s">
        <v>41</v>
      </c>
      <c r="M74" s="9" t="str">
        <f t="shared" si="7"/>
        <v>ACEPTAR RECOMENDACIÓN</v>
      </c>
      <c r="N74" s="9" t="s">
        <v>42</v>
      </c>
      <c r="O74" s="26" t="str">
        <f t="shared" si="9"/>
        <v>NO APLICA</v>
      </c>
      <c r="P74" s="28" t="str">
        <f t="shared" si="10"/>
        <v>NO APLICA</v>
      </c>
      <c r="Q74" s="12" t="str">
        <f t="shared" si="11"/>
        <v>NO APLICA</v>
      </c>
      <c r="R74" s="30" t="str">
        <f t="shared" si="12"/>
        <v>NO APLICA</v>
      </c>
    </row>
    <row r="75" spans="1:18" ht="30" hidden="1" customHeight="1" x14ac:dyDescent="0.25">
      <c r="A75" s="4">
        <v>195</v>
      </c>
      <c r="B75" s="4">
        <v>195</v>
      </c>
      <c r="C75" s="4" t="s">
        <v>345</v>
      </c>
      <c r="D75" s="5" t="s">
        <v>346</v>
      </c>
      <c r="E75" s="5" t="s">
        <v>27</v>
      </c>
      <c r="F75" s="6">
        <v>1500</v>
      </c>
      <c r="G75" s="6">
        <f t="shared" si="8"/>
        <v>297</v>
      </c>
      <c r="H75" s="7">
        <v>445500</v>
      </c>
      <c r="I75" s="25">
        <v>311</v>
      </c>
      <c r="J75" s="9" t="s">
        <v>201</v>
      </c>
      <c r="K75" s="10">
        <v>44663</v>
      </c>
      <c r="L75" s="8" t="s">
        <v>202</v>
      </c>
      <c r="M75" s="9" t="str">
        <f t="shared" si="7"/>
        <v>ACEPTAR RECOMENDACIÓN</v>
      </c>
      <c r="N75" s="11" t="s">
        <v>42</v>
      </c>
      <c r="O75" s="26">
        <f t="shared" si="9"/>
        <v>14</v>
      </c>
      <c r="P75" s="28">
        <f t="shared" si="10"/>
        <v>4.5016077170418008E-2</v>
      </c>
      <c r="Q75" s="53">
        <f t="shared" si="11"/>
        <v>21000</v>
      </c>
      <c r="R75" s="30">
        <f t="shared" si="12"/>
        <v>4.5016077170418008E-2</v>
      </c>
    </row>
    <row r="76" spans="1:18" ht="30" hidden="1" customHeight="1" x14ac:dyDescent="0.25">
      <c r="A76" s="4">
        <v>201</v>
      </c>
      <c r="B76" s="4">
        <v>201</v>
      </c>
      <c r="C76" s="4" t="s">
        <v>351</v>
      </c>
      <c r="D76" s="13" t="s">
        <v>352</v>
      </c>
      <c r="E76" s="5" t="s">
        <v>16</v>
      </c>
      <c r="F76" s="6">
        <v>1700</v>
      </c>
      <c r="G76" s="6">
        <f t="shared" si="8"/>
        <v>4153</v>
      </c>
      <c r="H76" s="7">
        <v>7060100</v>
      </c>
      <c r="I76" s="25">
        <v>4533</v>
      </c>
      <c r="J76" s="9" t="s">
        <v>146</v>
      </c>
      <c r="K76" s="10">
        <v>44835</v>
      </c>
      <c r="L76" s="8" t="s">
        <v>147</v>
      </c>
      <c r="M76" s="9" t="str">
        <f t="shared" si="7"/>
        <v>ACEPTAR RECOMENDACIÓN</v>
      </c>
      <c r="N76" s="11" t="s">
        <v>42</v>
      </c>
      <c r="O76" s="26">
        <f t="shared" si="9"/>
        <v>380</v>
      </c>
      <c r="P76" s="28">
        <f t="shared" si="10"/>
        <v>8.3829693359805862E-2</v>
      </c>
      <c r="Q76" s="53">
        <f t="shared" si="11"/>
        <v>646000</v>
      </c>
      <c r="R76" s="30">
        <f t="shared" si="12"/>
        <v>8.3829693359805862E-2</v>
      </c>
    </row>
    <row r="77" spans="1:18" ht="38.25" hidden="1" customHeight="1" x14ac:dyDescent="0.25">
      <c r="A77" s="4">
        <v>206</v>
      </c>
      <c r="B77" s="4">
        <v>206</v>
      </c>
      <c r="C77" s="4" t="s">
        <v>360</v>
      </c>
      <c r="D77" s="13" t="s">
        <v>361</v>
      </c>
      <c r="E77" s="5" t="s">
        <v>241</v>
      </c>
      <c r="F77" s="14">
        <v>350</v>
      </c>
      <c r="G77" s="6">
        <f t="shared" si="8"/>
        <v>16824.568914285715</v>
      </c>
      <c r="H77" s="7">
        <v>5888599.1200000001</v>
      </c>
      <c r="I77" s="25">
        <v>19027</v>
      </c>
      <c r="J77" s="9" t="s">
        <v>53</v>
      </c>
      <c r="K77" s="10">
        <v>44832</v>
      </c>
      <c r="L77" s="8" t="s">
        <v>54</v>
      </c>
      <c r="M77" s="9" t="str">
        <f t="shared" si="7"/>
        <v>ACEPTAR RECOMENDACIÓN</v>
      </c>
      <c r="N77" s="11" t="s">
        <v>42</v>
      </c>
      <c r="O77" s="26">
        <f t="shared" si="9"/>
        <v>2202.4310857142846</v>
      </c>
      <c r="P77" s="28">
        <f t="shared" si="10"/>
        <v>0.1157529345516521</v>
      </c>
      <c r="Q77" s="53">
        <f t="shared" si="11"/>
        <v>770850.87999999966</v>
      </c>
      <c r="R77" s="30">
        <f t="shared" si="12"/>
        <v>0.11575293455165211</v>
      </c>
    </row>
    <row r="78" spans="1:18" ht="30" hidden="1" customHeight="1" x14ac:dyDescent="0.25">
      <c r="A78" s="4">
        <v>208</v>
      </c>
      <c r="B78" s="4">
        <v>208</v>
      </c>
      <c r="C78" s="4" t="s">
        <v>362</v>
      </c>
      <c r="D78" s="5" t="s">
        <v>363</v>
      </c>
      <c r="E78" s="5" t="s">
        <v>16</v>
      </c>
      <c r="F78" s="14">
        <v>350</v>
      </c>
      <c r="G78" s="6">
        <f t="shared" si="8"/>
        <v>4034</v>
      </c>
      <c r="H78" s="7">
        <v>1411900</v>
      </c>
      <c r="I78" s="25">
        <v>4341.12</v>
      </c>
      <c r="J78" s="9" t="s">
        <v>53</v>
      </c>
      <c r="K78" s="10">
        <v>44835</v>
      </c>
      <c r="L78" s="8" t="s">
        <v>71</v>
      </c>
      <c r="M78" s="9" t="str">
        <f t="shared" si="7"/>
        <v>ACEPTAR RECOMENDACIÓN</v>
      </c>
      <c r="N78" s="11" t="s">
        <v>42</v>
      </c>
      <c r="O78" s="26">
        <f t="shared" si="9"/>
        <v>307.11999999999989</v>
      </c>
      <c r="P78" s="28">
        <f t="shared" si="10"/>
        <v>7.0746719740527764E-2</v>
      </c>
      <c r="Q78" s="53">
        <f t="shared" si="11"/>
        <v>107491.99999999996</v>
      </c>
      <c r="R78" s="30">
        <f t="shared" si="12"/>
        <v>7.0746719740527764E-2</v>
      </c>
    </row>
    <row r="79" spans="1:18" ht="30" hidden="1" customHeight="1" x14ac:dyDescent="0.25">
      <c r="A79" s="4">
        <v>209</v>
      </c>
      <c r="B79" s="4">
        <v>209</v>
      </c>
      <c r="C79" s="4" t="s">
        <v>364</v>
      </c>
      <c r="D79" s="5" t="s">
        <v>365</v>
      </c>
      <c r="E79" s="5" t="s">
        <v>16</v>
      </c>
      <c r="F79" s="14">
        <v>30</v>
      </c>
      <c r="G79" s="6">
        <f t="shared" si="8"/>
        <v>4070</v>
      </c>
      <c r="H79" s="7">
        <v>122100</v>
      </c>
      <c r="I79" s="25">
        <v>4341.12</v>
      </c>
      <c r="J79" s="9" t="s">
        <v>53</v>
      </c>
      <c r="K79" s="10">
        <v>44835</v>
      </c>
      <c r="L79" s="8" t="s">
        <v>71</v>
      </c>
      <c r="M79" s="9" t="str">
        <f t="shared" si="7"/>
        <v>ACEPTAR RECOMENDACIÓN</v>
      </c>
      <c r="N79" s="11" t="s">
        <v>42</v>
      </c>
      <c r="O79" s="26">
        <f t="shared" si="9"/>
        <v>271.11999999999989</v>
      </c>
      <c r="P79" s="28">
        <f t="shared" si="10"/>
        <v>6.245392893999703E-2</v>
      </c>
      <c r="Q79" s="53">
        <f t="shared" si="11"/>
        <v>8133.5999999999967</v>
      </c>
      <c r="R79" s="30">
        <f t="shared" si="12"/>
        <v>6.245392893999703E-2</v>
      </c>
    </row>
    <row r="80" spans="1:18" ht="30" hidden="1" customHeight="1" x14ac:dyDescent="0.25">
      <c r="A80" s="4">
        <v>211</v>
      </c>
      <c r="B80" s="4">
        <v>211</v>
      </c>
      <c r="C80" s="4" t="s">
        <v>366</v>
      </c>
      <c r="D80" s="5" t="s">
        <v>367</v>
      </c>
      <c r="E80" s="5" t="s">
        <v>16</v>
      </c>
      <c r="F80" s="14">
        <v>337</v>
      </c>
      <c r="G80" s="6">
        <f t="shared" si="8"/>
        <v>4034</v>
      </c>
      <c r="H80" s="7">
        <v>1359458</v>
      </c>
      <c r="I80" s="25">
        <v>4341.12</v>
      </c>
      <c r="J80" s="9" t="s">
        <v>53</v>
      </c>
      <c r="K80" s="10">
        <v>44835</v>
      </c>
      <c r="L80" s="8" t="s">
        <v>71</v>
      </c>
      <c r="M80" s="9" t="str">
        <f t="shared" si="7"/>
        <v>ACEPTAR RECOMENDACIÓN</v>
      </c>
      <c r="N80" s="11" t="s">
        <v>42</v>
      </c>
      <c r="O80" s="26">
        <f t="shared" si="9"/>
        <v>307.11999999999989</v>
      </c>
      <c r="P80" s="28">
        <f t="shared" si="10"/>
        <v>7.0746719740527764E-2</v>
      </c>
      <c r="Q80" s="53">
        <f t="shared" si="11"/>
        <v>103499.43999999996</v>
      </c>
      <c r="R80" s="30">
        <f t="shared" si="12"/>
        <v>7.0746719740527764E-2</v>
      </c>
    </row>
    <row r="81" spans="1:18" ht="25.5" hidden="1" customHeight="1" x14ac:dyDescent="0.25">
      <c r="A81" s="4">
        <v>216</v>
      </c>
      <c r="B81" s="4">
        <v>216</v>
      </c>
      <c r="C81" s="4" t="s">
        <v>372</v>
      </c>
      <c r="D81" s="13" t="s">
        <v>373</v>
      </c>
      <c r="E81" s="5" t="s">
        <v>27</v>
      </c>
      <c r="F81" s="6">
        <v>3000</v>
      </c>
      <c r="G81" s="6">
        <f t="shared" si="8"/>
        <v>1658</v>
      </c>
      <c r="H81" s="7">
        <v>4974000</v>
      </c>
      <c r="I81" s="25" t="s">
        <v>41</v>
      </c>
      <c r="J81" s="9" t="s">
        <v>41</v>
      </c>
      <c r="K81" s="10" t="s">
        <v>41</v>
      </c>
      <c r="L81" s="8" t="s">
        <v>41</v>
      </c>
      <c r="M81" s="9" t="str">
        <f>+IF(I81&gt;G81,"ACEPTAR RECOMENDACIÓN",IF(I81&lt;G81,"NO ACEPTAR RECOMENDACIÓN MAYOR VALOR",IF(I81=G81,"IGUAL VALOR VERIFICACIÓN",)))</f>
        <v>ACEPTAR RECOMENDACIÓN</v>
      </c>
      <c r="N81" s="9" t="s">
        <v>42</v>
      </c>
      <c r="O81" s="26" t="str">
        <f t="shared" si="9"/>
        <v>NO APLICA</v>
      </c>
      <c r="P81" s="28" t="str">
        <f t="shared" si="10"/>
        <v>NO APLICA</v>
      </c>
      <c r="Q81" s="12" t="str">
        <f t="shared" si="11"/>
        <v>NO APLICA</v>
      </c>
      <c r="R81" s="30" t="str">
        <f t="shared" si="12"/>
        <v>NO APLICA</v>
      </c>
    </row>
    <row r="82" spans="1:18" ht="25.5" hidden="1" customHeight="1" x14ac:dyDescent="0.25">
      <c r="A82" s="4">
        <v>217</v>
      </c>
      <c r="B82" s="4">
        <v>217</v>
      </c>
      <c r="C82" s="4" t="s">
        <v>374</v>
      </c>
      <c r="D82" s="13" t="s">
        <v>375</v>
      </c>
      <c r="E82" s="5" t="s">
        <v>16</v>
      </c>
      <c r="F82" s="14">
        <v>2</v>
      </c>
      <c r="G82" s="6">
        <f t="shared" si="8"/>
        <v>20985</v>
      </c>
      <c r="H82" s="7">
        <v>41970</v>
      </c>
      <c r="I82" s="25" t="s">
        <v>41</v>
      </c>
      <c r="J82" s="9" t="s">
        <v>41</v>
      </c>
      <c r="K82" s="10" t="s">
        <v>41</v>
      </c>
      <c r="L82" s="8" t="s">
        <v>41</v>
      </c>
      <c r="M82" s="9" t="str">
        <f>+IF(I82&gt;G82,"ACEPTAR RECOMENDACIÓN",IF(I82&lt;G82,"NO ACEPTAR RECOMENDACIÓN MAYOR VALOR",IF(I82=G82,"IGUAL VALOR VERIFICACIÓN",)))</f>
        <v>ACEPTAR RECOMENDACIÓN</v>
      </c>
      <c r="N82" s="9" t="s">
        <v>42</v>
      </c>
      <c r="O82" s="26" t="str">
        <f t="shared" si="9"/>
        <v>NO APLICA</v>
      </c>
      <c r="P82" s="28" t="str">
        <f t="shared" si="10"/>
        <v>NO APLICA</v>
      </c>
      <c r="Q82" s="12" t="str">
        <f t="shared" si="11"/>
        <v>NO APLICA</v>
      </c>
      <c r="R82" s="30" t="str">
        <f t="shared" si="12"/>
        <v>NO APLICA</v>
      </c>
    </row>
    <row r="83" spans="1:18" ht="63.75" hidden="1" customHeight="1" x14ac:dyDescent="0.25">
      <c r="A83" s="4">
        <v>219</v>
      </c>
      <c r="B83" s="4">
        <v>219</v>
      </c>
      <c r="C83" s="4" t="s">
        <v>378</v>
      </c>
      <c r="D83" s="13" t="s">
        <v>379</v>
      </c>
      <c r="E83" s="5" t="s">
        <v>359</v>
      </c>
      <c r="F83" s="14">
        <v>5</v>
      </c>
      <c r="G83" s="6">
        <f t="shared" si="8"/>
        <v>303477</v>
      </c>
      <c r="H83" s="7">
        <v>1517385</v>
      </c>
      <c r="I83" s="25">
        <v>306925</v>
      </c>
      <c r="J83" s="9" t="s">
        <v>53</v>
      </c>
      <c r="K83" s="10">
        <v>44805</v>
      </c>
      <c r="L83" s="8" t="s">
        <v>54</v>
      </c>
      <c r="M83" s="9" t="str">
        <f t="shared" ref="M83:M110" si="13">+IF(I83&gt;G83,"ACEPTAR RECOMENDACIÓN",IF(I83&lt;G83,"NO ACEPTAR RECOMENDACIÓN MAYOR VALOR",IF(I83=G83,"IGUAL VALOR VERIFICACIÓN",)))</f>
        <v>ACEPTAR RECOMENDACIÓN</v>
      </c>
      <c r="N83" s="11" t="s">
        <v>42</v>
      </c>
      <c r="O83" s="26">
        <f t="shared" si="9"/>
        <v>3448</v>
      </c>
      <c r="P83" s="28">
        <f t="shared" si="10"/>
        <v>1.1234014824468518E-2</v>
      </c>
      <c r="Q83" s="53">
        <f t="shared" si="11"/>
        <v>17240</v>
      </c>
      <c r="R83" s="30">
        <f t="shared" si="12"/>
        <v>1.1234014824468518E-2</v>
      </c>
    </row>
    <row r="84" spans="1:18" ht="76.5" hidden="1" customHeight="1" x14ac:dyDescent="0.25">
      <c r="A84" s="4">
        <v>220</v>
      </c>
      <c r="B84" s="4">
        <v>220</v>
      </c>
      <c r="C84" s="4" t="s">
        <v>380</v>
      </c>
      <c r="D84" s="13" t="s">
        <v>381</v>
      </c>
      <c r="E84" s="5" t="s">
        <v>359</v>
      </c>
      <c r="F84" s="14">
        <v>8</v>
      </c>
      <c r="G84" s="6">
        <f t="shared" si="8"/>
        <v>303477</v>
      </c>
      <c r="H84" s="7">
        <v>2427816</v>
      </c>
      <c r="I84" s="25">
        <v>306925</v>
      </c>
      <c r="J84" s="9" t="s">
        <v>53</v>
      </c>
      <c r="K84" s="10">
        <v>44805</v>
      </c>
      <c r="L84" s="8" t="s">
        <v>54</v>
      </c>
      <c r="M84" s="9" t="str">
        <f t="shared" si="13"/>
        <v>ACEPTAR RECOMENDACIÓN</v>
      </c>
      <c r="N84" s="11" t="s">
        <v>42</v>
      </c>
      <c r="O84" s="26">
        <f t="shared" si="9"/>
        <v>3448</v>
      </c>
      <c r="P84" s="28">
        <f t="shared" si="10"/>
        <v>1.1234014824468518E-2</v>
      </c>
      <c r="Q84" s="53">
        <f t="shared" si="11"/>
        <v>27584</v>
      </c>
      <c r="R84" s="30">
        <f t="shared" si="12"/>
        <v>1.1234014824468518E-2</v>
      </c>
    </row>
    <row r="85" spans="1:18" ht="63.75" hidden="1" customHeight="1" x14ac:dyDescent="0.25">
      <c r="A85" s="4">
        <v>221</v>
      </c>
      <c r="B85" s="4">
        <v>221</v>
      </c>
      <c r="C85" s="4" t="s">
        <v>382</v>
      </c>
      <c r="D85" s="13" t="s">
        <v>383</v>
      </c>
      <c r="E85" s="5" t="s">
        <v>359</v>
      </c>
      <c r="F85" s="14">
        <v>8</v>
      </c>
      <c r="G85" s="6">
        <f t="shared" si="8"/>
        <v>303477</v>
      </c>
      <c r="H85" s="7">
        <v>2427816</v>
      </c>
      <c r="I85" s="25">
        <v>306925</v>
      </c>
      <c r="J85" s="9" t="s">
        <v>53</v>
      </c>
      <c r="K85" s="10">
        <v>44805</v>
      </c>
      <c r="L85" s="8" t="s">
        <v>54</v>
      </c>
      <c r="M85" s="9" t="str">
        <f t="shared" si="13"/>
        <v>ACEPTAR RECOMENDACIÓN</v>
      </c>
      <c r="N85" s="11" t="s">
        <v>42</v>
      </c>
      <c r="O85" s="26">
        <f t="shared" si="9"/>
        <v>3448</v>
      </c>
      <c r="P85" s="28">
        <f t="shared" si="10"/>
        <v>1.1234014824468518E-2</v>
      </c>
      <c r="Q85" s="53">
        <f t="shared" si="11"/>
        <v>27584</v>
      </c>
      <c r="R85" s="30">
        <f t="shared" si="12"/>
        <v>1.1234014824468518E-2</v>
      </c>
    </row>
    <row r="86" spans="1:18" ht="38.25" hidden="1" customHeight="1" x14ac:dyDescent="0.25">
      <c r="A86" s="4">
        <v>225</v>
      </c>
      <c r="B86" s="4">
        <v>225</v>
      </c>
      <c r="C86" s="4" t="s">
        <v>386</v>
      </c>
      <c r="D86" s="13" t="s">
        <v>387</v>
      </c>
      <c r="E86" s="5" t="s">
        <v>16</v>
      </c>
      <c r="F86" s="6">
        <v>1700</v>
      </c>
      <c r="G86" s="6">
        <f t="shared" si="8"/>
        <v>1363</v>
      </c>
      <c r="H86" s="7">
        <v>2317100</v>
      </c>
      <c r="I86" s="25">
        <v>1463.7</v>
      </c>
      <c r="J86" s="9" t="s">
        <v>114</v>
      </c>
      <c r="K86" s="10">
        <v>44834</v>
      </c>
      <c r="L86" s="8" t="s">
        <v>115</v>
      </c>
      <c r="M86" s="9" t="str">
        <f t="shared" si="13"/>
        <v>ACEPTAR RECOMENDACIÓN</v>
      </c>
      <c r="N86" s="11" t="s">
        <v>42</v>
      </c>
      <c r="O86" s="26">
        <f t="shared" si="9"/>
        <v>100.70000000000005</v>
      </c>
      <c r="P86" s="28">
        <f t="shared" si="10"/>
        <v>6.879825100772019E-2</v>
      </c>
      <c r="Q86" s="53">
        <f t="shared" si="11"/>
        <v>171190.00000000009</v>
      </c>
      <c r="R86" s="30">
        <f t="shared" si="12"/>
        <v>6.879825100772019E-2</v>
      </c>
    </row>
    <row r="87" spans="1:18" ht="25.5" hidden="1" customHeight="1" x14ac:dyDescent="0.25">
      <c r="A87" s="4">
        <v>226</v>
      </c>
      <c r="B87" s="4">
        <v>226</v>
      </c>
      <c r="C87" s="4" t="s">
        <v>388</v>
      </c>
      <c r="D87" s="13" t="s">
        <v>389</v>
      </c>
      <c r="E87" s="13" t="s">
        <v>101</v>
      </c>
      <c r="F87" s="14">
        <v>2</v>
      </c>
      <c r="G87" s="6">
        <f t="shared" si="8"/>
        <v>231827</v>
      </c>
      <c r="H87" s="7">
        <v>463654</v>
      </c>
      <c r="I87" s="25">
        <v>268702</v>
      </c>
      <c r="J87" s="9" t="s">
        <v>390</v>
      </c>
      <c r="K87" s="10">
        <v>44573</v>
      </c>
      <c r="L87" s="8" t="s">
        <v>391</v>
      </c>
      <c r="M87" s="9" t="str">
        <f t="shared" si="13"/>
        <v>ACEPTAR RECOMENDACIÓN</v>
      </c>
      <c r="N87" s="11" t="s">
        <v>42</v>
      </c>
      <c r="O87" s="26">
        <f t="shared" si="9"/>
        <v>36875</v>
      </c>
      <c r="P87" s="28">
        <f t="shared" si="10"/>
        <v>0.13723381292286621</v>
      </c>
      <c r="Q87" s="53">
        <f t="shared" si="11"/>
        <v>73750</v>
      </c>
      <c r="R87" s="30">
        <f t="shared" si="12"/>
        <v>0.13723381292286621</v>
      </c>
    </row>
    <row r="88" spans="1:18" ht="25.5" hidden="1" customHeight="1" x14ac:dyDescent="0.25">
      <c r="A88" s="4">
        <v>227</v>
      </c>
      <c r="B88" s="4">
        <v>227</v>
      </c>
      <c r="C88" s="4" t="s">
        <v>392</v>
      </c>
      <c r="D88" s="13" t="s">
        <v>393</v>
      </c>
      <c r="E88" s="13" t="s">
        <v>101</v>
      </c>
      <c r="F88" s="14">
        <v>2</v>
      </c>
      <c r="G88" s="6">
        <f t="shared" si="8"/>
        <v>231827</v>
      </c>
      <c r="H88" s="7">
        <v>463654</v>
      </c>
      <c r="I88" s="25">
        <v>268702</v>
      </c>
      <c r="J88" s="9" t="s">
        <v>390</v>
      </c>
      <c r="K88" s="10">
        <v>44573</v>
      </c>
      <c r="L88" s="8" t="s">
        <v>391</v>
      </c>
      <c r="M88" s="9" t="str">
        <f t="shared" si="13"/>
        <v>ACEPTAR RECOMENDACIÓN</v>
      </c>
      <c r="N88" s="11" t="s">
        <v>42</v>
      </c>
      <c r="O88" s="26">
        <f t="shared" si="9"/>
        <v>36875</v>
      </c>
      <c r="P88" s="28">
        <f t="shared" si="10"/>
        <v>0.13723381292286621</v>
      </c>
      <c r="Q88" s="53">
        <f t="shared" si="11"/>
        <v>73750</v>
      </c>
      <c r="R88" s="30">
        <f t="shared" si="12"/>
        <v>0.13723381292286621</v>
      </c>
    </row>
    <row r="89" spans="1:18" ht="25.5" hidden="1" customHeight="1" x14ac:dyDescent="0.25">
      <c r="A89" s="4">
        <v>230</v>
      </c>
      <c r="B89" s="4">
        <v>230</v>
      </c>
      <c r="C89" s="4" t="s">
        <v>396</v>
      </c>
      <c r="D89" s="13" t="s">
        <v>397</v>
      </c>
      <c r="E89" s="5" t="s">
        <v>241</v>
      </c>
      <c r="F89" s="14">
        <v>5</v>
      </c>
      <c r="G89" s="6">
        <f t="shared" si="8"/>
        <v>693770</v>
      </c>
      <c r="H89" s="7">
        <v>3468850</v>
      </c>
      <c r="I89" s="25" t="s">
        <v>41</v>
      </c>
      <c r="J89" s="9" t="s">
        <v>41</v>
      </c>
      <c r="K89" s="10" t="s">
        <v>41</v>
      </c>
      <c r="L89" s="8" t="s">
        <v>41</v>
      </c>
      <c r="M89" s="9" t="str">
        <f t="shared" si="13"/>
        <v>ACEPTAR RECOMENDACIÓN</v>
      </c>
      <c r="N89" s="9" t="s">
        <v>42</v>
      </c>
      <c r="O89" s="26" t="str">
        <f t="shared" si="9"/>
        <v>NO APLICA</v>
      </c>
      <c r="P89" s="28" t="str">
        <f t="shared" si="10"/>
        <v>NO APLICA</v>
      </c>
      <c r="Q89" s="12" t="str">
        <f t="shared" si="11"/>
        <v>NO APLICA</v>
      </c>
      <c r="R89" s="30" t="str">
        <f t="shared" si="12"/>
        <v>NO APLICA</v>
      </c>
    </row>
    <row r="90" spans="1:18" ht="38.25" hidden="1" customHeight="1" x14ac:dyDescent="0.25">
      <c r="A90" s="4">
        <v>233</v>
      </c>
      <c r="B90" s="4">
        <v>233</v>
      </c>
      <c r="C90" s="4" t="s">
        <v>398</v>
      </c>
      <c r="D90" s="13" t="s">
        <v>399</v>
      </c>
      <c r="E90" s="5" t="s">
        <v>289</v>
      </c>
      <c r="F90" s="14">
        <v>22</v>
      </c>
      <c r="G90" s="6">
        <f t="shared" si="8"/>
        <v>267750</v>
      </c>
      <c r="H90" s="7">
        <v>5890500</v>
      </c>
      <c r="I90" s="25" t="s">
        <v>41</v>
      </c>
      <c r="J90" s="9" t="s">
        <v>41</v>
      </c>
      <c r="K90" s="10" t="s">
        <v>41</v>
      </c>
      <c r="L90" s="8" t="s">
        <v>41</v>
      </c>
      <c r="M90" s="9" t="str">
        <f t="shared" si="13"/>
        <v>ACEPTAR RECOMENDACIÓN</v>
      </c>
      <c r="N90" s="9" t="s">
        <v>42</v>
      </c>
      <c r="O90" s="26" t="str">
        <f t="shared" si="9"/>
        <v>NO APLICA</v>
      </c>
      <c r="P90" s="28" t="str">
        <f t="shared" si="10"/>
        <v>NO APLICA</v>
      </c>
      <c r="Q90" s="12" t="str">
        <f t="shared" si="11"/>
        <v>NO APLICA</v>
      </c>
      <c r="R90" s="30" t="str">
        <f t="shared" si="12"/>
        <v>NO APLICA</v>
      </c>
    </row>
    <row r="91" spans="1:18" ht="51" hidden="1" customHeight="1" x14ac:dyDescent="0.25">
      <c r="A91" s="4">
        <v>234</v>
      </c>
      <c r="B91" s="4">
        <v>234</v>
      </c>
      <c r="C91" s="4" t="s">
        <v>400</v>
      </c>
      <c r="D91" s="13" t="s">
        <v>401</v>
      </c>
      <c r="E91" s="5" t="s">
        <v>16</v>
      </c>
      <c r="F91" s="14">
        <v>351</v>
      </c>
      <c r="G91" s="6">
        <f t="shared" si="8"/>
        <v>3386</v>
      </c>
      <c r="H91" s="7">
        <v>1188486</v>
      </c>
      <c r="I91" s="25">
        <v>3921.05</v>
      </c>
      <c r="J91" s="9" t="s">
        <v>53</v>
      </c>
      <c r="K91" s="10">
        <v>44835</v>
      </c>
      <c r="L91" s="8" t="s">
        <v>71</v>
      </c>
      <c r="M91" s="9" t="str">
        <f t="shared" si="13"/>
        <v>ACEPTAR RECOMENDACIÓN</v>
      </c>
      <c r="N91" s="11" t="s">
        <v>42</v>
      </c>
      <c r="O91" s="26">
        <f t="shared" si="9"/>
        <v>535.05000000000018</v>
      </c>
      <c r="P91" s="28">
        <f t="shared" si="10"/>
        <v>0.13645579627905793</v>
      </c>
      <c r="Q91" s="53">
        <f t="shared" si="11"/>
        <v>187802.55000000008</v>
      </c>
      <c r="R91" s="30">
        <f t="shared" si="12"/>
        <v>0.13645579627905796</v>
      </c>
    </row>
    <row r="92" spans="1:18" ht="51" hidden="1" customHeight="1" x14ac:dyDescent="0.25">
      <c r="A92" s="4">
        <v>235</v>
      </c>
      <c r="B92" s="4">
        <v>235</v>
      </c>
      <c r="C92" s="4" t="s">
        <v>402</v>
      </c>
      <c r="D92" s="13" t="s">
        <v>403</v>
      </c>
      <c r="E92" s="5" t="s">
        <v>16</v>
      </c>
      <c r="F92" s="14">
        <v>111</v>
      </c>
      <c r="G92" s="6">
        <f t="shared" si="8"/>
        <v>3386</v>
      </c>
      <c r="H92" s="7">
        <v>375846</v>
      </c>
      <c r="I92" s="25">
        <v>3921.05</v>
      </c>
      <c r="J92" s="9" t="s">
        <v>53</v>
      </c>
      <c r="K92" s="10">
        <v>44835</v>
      </c>
      <c r="L92" s="8" t="s">
        <v>71</v>
      </c>
      <c r="M92" s="9" t="str">
        <f t="shared" si="13"/>
        <v>ACEPTAR RECOMENDACIÓN</v>
      </c>
      <c r="N92" s="11" t="s">
        <v>42</v>
      </c>
      <c r="O92" s="26">
        <f t="shared" si="9"/>
        <v>535.05000000000018</v>
      </c>
      <c r="P92" s="28">
        <f t="shared" si="10"/>
        <v>0.13645579627905793</v>
      </c>
      <c r="Q92" s="53">
        <f t="shared" si="11"/>
        <v>59390.550000000017</v>
      </c>
      <c r="R92" s="30">
        <f t="shared" si="12"/>
        <v>0.13645579627905793</v>
      </c>
    </row>
    <row r="93" spans="1:18" ht="38.25" hidden="1" customHeight="1" x14ac:dyDescent="0.25">
      <c r="A93" s="4">
        <v>239</v>
      </c>
      <c r="B93" s="4">
        <v>239</v>
      </c>
      <c r="C93" s="4" t="s">
        <v>406</v>
      </c>
      <c r="D93" s="13" t="s">
        <v>407</v>
      </c>
      <c r="E93" s="5" t="s">
        <v>193</v>
      </c>
      <c r="F93" s="14">
        <v>93</v>
      </c>
      <c r="G93" s="6">
        <f t="shared" si="8"/>
        <v>4743</v>
      </c>
      <c r="H93" s="7">
        <v>441099</v>
      </c>
      <c r="I93" s="25" t="s">
        <v>41</v>
      </c>
      <c r="J93" s="9" t="s">
        <v>41</v>
      </c>
      <c r="K93" s="10" t="s">
        <v>41</v>
      </c>
      <c r="L93" s="8" t="s">
        <v>41</v>
      </c>
      <c r="M93" s="9" t="str">
        <f t="shared" si="13"/>
        <v>ACEPTAR RECOMENDACIÓN</v>
      </c>
      <c r="N93" s="9" t="s">
        <v>42</v>
      </c>
      <c r="O93" s="26" t="str">
        <f t="shared" si="9"/>
        <v>NO APLICA</v>
      </c>
      <c r="P93" s="28" t="str">
        <f t="shared" si="10"/>
        <v>NO APLICA</v>
      </c>
      <c r="Q93" s="12" t="str">
        <f t="shared" si="11"/>
        <v>NO APLICA</v>
      </c>
      <c r="R93" s="30" t="str">
        <f t="shared" si="12"/>
        <v>NO APLICA</v>
      </c>
    </row>
    <row r="94" spans="1:18" ht="25.5" hidden="1" customHeight="1" x14ac:dyDescent="0.25">
      <c r="A94" s="4">
        <v>240</v>
      </c>
      <c r="B94" s="4">
        <v>240</v>
      </c>
      <c r="C94" s="4" t="s">
        <v>408</v>
      </c>
      <c r="D94" s="13" t="s">
        <v>409</v>
      </c>
      <c r="E94" s="5" t="s">
        <v>16</v>
      </c>
      <c r="F94" s="14">
        <v>427</v>
      </c>
      <c r="G94" s="6">
        <f t="shared" si="8"/>
        <v>6490</v>
      </c>
      <c r="H94" s="7">
        <v>2771230</v>
      </c>
      <c r="I94" s="25">
        <v>7908</v>
      </c>
      <c r="J94" s="9" t="s">
        <v>114</v>
      </c>
      <c r="K94" s="10">
        <v>44609</v>
      </c>
      <c r="L94" s="8" t="s">
        <v>684</v>
      </c>
      <c r="M94" s="9" t="str">
        <f t="shared" si="13"/>
        <v>ACEPTAR RECOMENDACIÓN</v>
      </c>
      <c r="N94" s="11" t="s">
        <v>42</v>
      </c>
      <c r="O94" s="26">
        <f t="shared" si="9"/>
        <v>1418</v>
      </c>
      <c r="P94" s="28">
        <f t="shared" si="10"/>
        <v>0.17931208902377341</v>
      </c>
      <c r="Q94" s="53">
        <f t="shared" si="11"/>
        <v>605486</v>
      </c>
      <c r="R94" s="30">
        <f t="shared" si="12"/>
        <v>0.17931208902377341</v>
      </c>
    </row>
    <row r="95" spans="1:18" ht="25.5" hidden="1" customHeight="1" x14ac:dyDescent="0.25">
      <c r="A95" s="4">
        <v>242</v>
      </c>
      <c r="B95" s="4">
        <v>242</v>
      </c>
      <c r="C95" s="4" t="s">
        <v>412</v>
      </c>
      <c r="D95" s="13" t="s">
        <v>413</v>
      </c>
      <c r="E95" s="5" t="s">
        <v>16</v>
      </c>
      <c r="F95" s="14">
        <v>560</v>
      </c>
      <c r="G95" s="6">
        <f t="shared" si="8"/>
        <v>10050</v>
      </c>
      <c r="H95" s="7">
        <v>5628000</v>
      </c>
      <c r="I95" s="25">
        <v>10151</v>
      </c>
      <c r="J95" s="9" t="s">
        <v>114</v>
      </c>
      <c r="K95" s="10">
        <v>44609</v>
      </c>
      <c r="L95" s="8" t="s">
        <v>684</v>
      </c>
      <c r="M95" s="9" t="str">
        <f t="shared" si="13"/>
        <v>ACEPTAR RECOMENDACIÓN</v>
      </c>
      <c r="N95" s="11" t="s">
        <v>42</v>
      </c>
      <c r="O95" s="26">
        <f t="shared" si="9"/>
        <v>101</v>
      </c>
      <c r="P95" s="28">
        <f t="shared" si="10"/>
        <v>9.9497586444685249E-3</v>
      </c>
      <c r="Q95" s="53">
        <f t="shared" si="11"/>
        <v>56560</v>
      </c>
      <c r="R95" s="30">
        <f t="shared" si="12"/>
        <v>9.9497586444685249E-3</v>
      </c>
    </row>
    <row r="96" spans="1:18" ht="30" hidden="1" customHeight="1" x14ac:dyDescent="0.25">
      <c r="A96" s="4">
        <v>244</v>
      </c>
      <c r="B96" s="4">
        <v>244</v>
      </c>
      <c r="C96" s="4" t="s">
        <v>414</v>
      </c>
      <c r="D96" s="13" t="s">
        <v>415</v>
      </c>
      <c r="E96" s="5" t="s">
        <v>16</v>
      </c>
      <c r="F96" s="14">
        <v>2</v>
      </c>
      <c r="G96" s="6">
        <f t="shared" si="8"/>
        <v>1245000</v>
      </c>
      <c r="H96" s="7">
        <v>2490000</v>
      </c>
      <c r="I96" s="25" t="s">
        <v>41</v>
      </c>
      <c r="J96" s="9" t="s">
        <v>416</v>
      </c>
      <c r="K96" s="10" t="s">
        <v>41</v>
      </c>
      <c r="L96" s="8" t="s">
        <v>41</v>
      </c>
      <c r="M96" s="9" t="str">
        <f t="shared" si="13"/>
        <v>ACEPTAR RECOMENDACIÓN</v>
      </c>
      <c r="N96" s="9" t="s">
        <v>42</v>
      </c>
      <c r="O96" s="26" t="str">
        <f t="shared" si="9"/>
        <v>NO APLICA</v>
      </c>
      <c r="P96" s="28" t="str">
        <f t="shared" si="10"/>
        <v>NO APLICA</v>
      </c>
      <c r="Q96" s="12" t="str">
        <f t="shared" si="11"/>
        <v>NO APLICA</v>
      </c>
      <c r="R96" s="30" t="str">
        <f t="shared" si="12"/>
        <v>NO APLICA</v>
      </c>
    </row>
    <row r="97" spans="1:18" ht="38.25" hidden="1" customHeight="1" x14ac:dyDescent="0.25">
      <c r="A97" s="4">
        <v>248</v>
      </c>
      <c r="B97" s="4">
        <v>248</v>
      </c>
      <c r="C97" s="4" t="s">
        <v>419</v>
      </c>
      <c r="D97" s="13" t="s">
        <v>420</v>
      </c>
      <c r="E97" s="5" t="s">
        <v>16</v>
      </c>
      <c r="F97" s="14">
        <v>6</v>
      </c>
      <c r="G97" s="6">
        <f t="shared" si="8"/>
        <v>47481</v>
      </c>
      <c r="H97" s="7">
        <v>284886</v>
      </c>
      <c r="I97" s="25" t="s">
        <v>41</v>
      </c>
      <c r="J97" s="9" t="s">
        <v>41</v>
      </c>
      <c r="K97" s="10" t="s">
        <v>41</v>
      </c>
      <c r="L97" s="8" t="s">
        <v>41</v>
      </c>
      <c r="M97" s="9" t="str">
        <f t="shared" si="13"/>
        <v>ACEPTAR RECOMENDACIÓN</v>
      </c>
      <c r="N97" s="9" t="s">
        <v>42</v>
      </c>
      <c r="O97" s="26" t="str">
        <f t="shared" si="9"/>
        <v>NO APLICA</v>
      </c>
      <c r="P97" s="28" t="str">
        <f t="shared" si="10"/>
        <v>NO APLICA</v>
      </c>
      <c r="Q97" s="12" t="str">
        <f t="shared" si="11"/>
        <v>NO APLICA</v>
      </c>
      <c r="R97" s="30" t="str">
        <f t="shared" si="12"/>
        <v>NO APLICA</v>
      </c>
    </row>
    <row r="98" spans="1:18" ht="25.5" hidden="1" customHeight="1" x14ac:dyDescent="0.25">
      <c r="A98" s="4">
        <v>249</v>
      </c>
      <c r="B98" s="4">
        <v>249</v>
      </c>
      <c r="C98" s="4" t="s">
        <v>421</v>
      </c>
      <c r="D98" s="5" t="s">
        <v>422</v>
      </c>
      <c r="E98" s="13" t="s">
        <v>101</v>
      </c>
      <c r="F98" s="14">
        <v>57</v>
      </c>
      <c r="G98" s="6">
        <f t="shared" si="8"/>
        <v>29313</v>
      </c>
      <c r="H98" s="7">
        <v>1670841</v>
      </c>
      <c r="I98" s="25" t="s">
        <v>41</v>
      </c>
      <c r="J98" s="9" t="s">
        <v>41</v>
      </c>
      <c r="K98" s="10" t="s">
        <v>41</v>
      </c>
      <c r="L98" s="8" t="s">
        <v>41</v>
      </c>
      <c r="M98" s="9" t="str">
        <f t="shared" si="13"/>
        <v>ACEPTAR RECOMENDACIÓN</v>
      </c>
      <c r="N98" s="9" t="s">
        <v>42</v>
      </c>
      <c r="O98" s="26" t="str">
        <f t="shared" si="9"/>
        <v>NO APLICA</v>
      </c>
      <c r="P98" s="28" t="str">
        <f t="shared" si="10"/>
        <v>NO APLICA</v>
      </c>
      <c r="Q98" s="12" t="str">
        <f t="shared" si="11"/>
        <v>NO APLICA</v>
      </c>
      <c r="R98" s="30" t="str">
        <f t="shared" si="12"/>
        <v>NO APLICA</v>
      </c>
    </row>
    <row r="99" spans="1:18" ht="38.25" hidden="1" customHeight="1" x14ac:dyDescent="0.25">
      <c r="A99" s="4">
        <v>254</v>
      </c>
      <c r="B99" s="4">
        <v>254</v>
      </c>
      <c r="C99" s="4" t="s">
        <v>431</v>
      </c>
      <c r="D99" s="5" t="s">
        <v>432</v>
      </c>
      <c r="E99" s="13" t="s">
        <v>38</v>
      </c>
      <c r="F99" s="14">
        <v>25</v>
      </c>
      <c r="G99" s="6">
        <f t="shared" si="8"/>
        <v>5344</v>
      </c>
      <c r="H99" s="7">
        <v>133600</v>
      </c>
      <c r="I99" s="25" t="s">
        <v>41</v>
      </c>
      <c r="J99" s="9" t="s">
        <v>41</v>
      </c>
      <c r="K99" s="10" t="s">
        <v>41</v>
      </c>
      <c r="L99" s="8" t="s">
        <v>41</v>
      </c>
      <c r="M99" s="9" t="str">
        <f t="shared" si="13"/>
        <v>ACEPTAR RECOMENDACIÓN</v>
      </c>
      <c r="N99" s="9" t="s">
        <v>42</v>
      </c>
      <c r="O99" s="26" t="str">
        <f t="shared" si="9"/>
        <v>NO APLICA</v>
      </c>
      <c r="P99" s="28" t="str">
        <f t="shared" si="10"/>
        <v>NO APLICA</v>
      </c>
      <c r="Q99" s="12" t="str">
        <f t="shared" si="11"/>
        <v>NO APLICA</v>
      </c>
      <c r="R99" s="30" t="str">
        <f t="shared" si="12"/>
        <v>NO APLICA</v>
      </c>
    </row>
    <row r="100" spans="1:18" ht="15" hidden="1" customHeight="1" x14ac:dyDescent="0.25">
      <c r="A100" s="4">
        <v>255</v>
      </c>
      <c r="B100" s="4">
        <v>255</v>
      </c>
      <c r="C100" s="4" t="s">
        <v>433</v>
      </c>
      <c r="D100" s="5" t="s">
        <v>434</v>
      </c>
      <c r="E100" s="5" t="s">
        <v>16</v>
      </c>
      <c r="F100" s="14">
        <v>29</v>
      </c>
      <c r="G100" s="6">
        <f t="shared" si="8"/>
        <v>3743</v>
      </c>
      <c r="H100" s="7">
        <v>108547</v>
      </c>
      <c r="I100" s="25" t="s">
        <v>41</v>
      </c>
      <c r="J100" s="9" t="s">
        <v>41</v>
      </c>
      <c r="K100" s="10" t="s">
        <v>41</v>
      </c>
      <c r="L100" s="8" t="s">
        <v>41</v>
      </c>
      <c r="M100" s="9" t="str">
        <f t="shared" si="13"/>
        <v>ACEPTAR RECOMENDACIÓN</v>
      </c>
      <c r="N100" s="9" t="s">
        <v>42</v>
      </c>
      <c r="O100" s="26" t="str">
        <f t="shared" si="9"/>
        <v>NO APLICA</v>
      </c>
      <c r="P100" s="28" t="str">
        <f t="shared" si="10"/>
        <v>NO APLICA</v>
      </c>
      <c r="Q100" s="12" t="str">
        <f t="shared" si="11"/>
        <v>NO APLICA</v>
      </c>
      <c r="R100" s="30" t="str">
        <f t="shared" si="12"/>
        <v>NO APLICA</v>
      </c>
    </row>
    <row r="101" spans="1:18" ht="38.25" hidden="1" customHeight="1" x14ac:dyDescent="0.25">
      <c r="A101" s="4">
        <v>262</v>
      </c>
      <c r="B101" s="4">
        <v>262</v>
      </c>
      <c r="C101" s="4" t="s">
        <v>439</v>
      </c>
      <c r="D101" s="13" t="s">
        <v>440</v>
      </c>
      <c r="E101" s="13" t="s">
        <v>38</v>
      </c>
      <c r="F101" s="14">
        <v>9</v>
      </c>
      <c r="G101" s="6">
        <f t="shared" si="8"/>
        <v>27334</v>
      </c>
      <c r="H101" s="7">
        <v>246006</v>
      </c>
      <c r="I101" s="25" t="s">
        <v>41</v>
      </c>
      <c r="J101" s="9" t="s">
        <v>41</v>
      </c>
      <c r="K101" s="10" t="s">
        <v>41</v>
      </c>
      <c r="L101" s="8" t="s">
        <v>41</v>
      </c>
      <c r="M101" s="9" t="str">
        <f t="shared" si="13"/>
        <v>ACEPTAR RECOMENDACIÓN</v>
      </c>
      <c r="N101" s="9" t="s">
        <v>42</v>
      </c>
      <c r="O101" s="26" t="str">
        <f t="shared" si="9"/>
        <v>NO APLICA</v>
      </c>
      <c r="P101" s="28" t="str">
        <f t="shared" si="10"/>
        <v>NO APLICA</v>
      </c>
      <c r="Q101" s="12" t="str">
        <f t="shared" si="11"/>
        <v>NO APLICA</v>
      </c>
      <c r="R101" s="30" t="str">
        <f t="shared" si="12"/>
        <v>NO APLICA</v>
      </c>
    </row>
    <row r="102" spans="1:18" ht="25.5" hidden="1" customHeight="1" x14ac:dyDescent="0.25">
      <c r="A102" s="4">
        <v>267</v>
      </c>
      <c r="B102" s="4">
        <v>267</v>
      </c>
      <c r="C102" s="4" t="s">
        <v>451</v>
      </c>
      <c r="D102" s="13" t="s">
        <v>452</v>
      </c>
      <c r="E102" s="5" t="s">
        <v>16</v>
      </c>
      <c r="F102" s="14">
        <v>4</v>
      </c>
      <c r="G102" s="6">
        <f t="shared" si="8"/>
        <v>3743</v>
      </c>
      <c r="H102" s="7">
        <v>14972</v>
      </c>
      <c r="I102" s="25" t="s">
        <v>41</v>
      </c>
      <c r="J102" s="9" t="s">
        <v>41</v>
      </c>
      <c r="K102" s="10" t="s">
        <v>41</v>
      </c>
      <c r="L102" s="8" t="s">
        <v>41</v>
      </c>
      <c r="M102" s="9" t="str">
        <f t="shared" si="13"/>
        <v>ACEPTAR RECOMENDACIÓN</v>
      </c>
      <c r="N102" s="9" t="s">
        <v>42</v>
      </c>
      <c r="O102" s="26" t="str">
        <f t="shared" si="9"/>
        <v>NO APLICA</v>
      </c>
      <c r="P102" s="28" t="str">
        <f t="shared" si="10"/>
        <v>NO APLICA</v>
      </c>
      <c r="Q102" s="12" t="str">
        <f t="shared" si="11"/>
        <v>NO APLICA</v>
      </c>
      <c r="R102" s="30" t="str">
        <f t="shared" si="12"/>
        <v>NO APLICA</v>
      </c>
    </row>
    <row r="103" spans="1:18" ht="25.5" hidden="1" customHeight="1" x14ac:dyDescent="0.25">
      <c r="A103" s="4">
        <v>268</v>
      </c>
      <c r="B103" s="4">
        <v>268</v>
      </c>
      <c r="C103" s="4" t="s">
        <v>453</v>
      </c>
      <c r="D103" s="13" t="s">
        <v>454</v>
      </c>
      <c r="E103" s="5" t="s">
        <v>16</v>
      </c>
      <c r="F103" s="14">
        <v>24</v>
      </c>
      <c r="G103" s="6">
        <f t="shared" si="8"/>
        <v>4213</v>
      </c>
      <c r="H103" s="7">
        <v>101112</v>
      </c>
      <c r="I103" s="25">
        <v>4379.2</v>
      </c>
      <c r="J103" s="9" t="s">
        <v>114</v>
      </c>
      <c r="K103" s="10">
        <v>44834</v>
      </c>
      <c r="L103" s="8" t="s">
        <v>115</v>
      </c>
      <c r="M103" s="9" t="str">
        <f t="shared" si="13"/>
        <v>ACEPTAR RECOMENDACIÓN</v>
      </c>
      <c r="N103" s="11" t="s">
        <v>42</v>
      </c>
      <c r="O103" s="26">
        <f t="shared" si="9"/>
        <v>166.19999999999982</v>
      </c>
      <c r="P103" s="28">
        <f t="shared" si="10"/>
        <v>3.7952137376689767E-2</v>
      </c>
      <c r="Q103" s="53">
        <f t="shared" si="11"/>
        <v>3988.7999999999956</v>
      </c>
      <c r="R103" s="30">
        <f t="shared" si="12"/>
        <v>3.7952137376689767E-2</v>
      </c>
    </row>
    <row r="104" spans="1:18" ht="25.5" hidden="1" customHeight="1" x14ac:dyDescent="0.25">
      <c r="A104" s="4">
        <v>269</v>
      </c>
      <c r="B104" s="4">
        <v>269</v>
      </c>
      <c r="C104" s="4" t="s">
        <v>455</v>
      </c>
      <c r="D104" s="13" t="s">
        <v>456</v>
      </c>
      <c r="E104" s="5" t="s">
        <v>16</v>
      </c>
      <c r="F104" s="14">
        <v>16</v>
      </c>
      <c r="G104" s="6">
        <f t="shared" si="8"/>
        <v>4213</v>
      </c>
      <c r="H104" s="7">
        <v>67408</v>
      </c>
      <c r="I104" s="25">
        <v>4379.2</v>
      </c>
      <c r="J104" s="9" t="s">
        <v>114</v>
      </c>
      <c r="K104" s="10">
        <v>44834</v>
      </c>
      <c r="L104" s="8" t="s">
        <v>115</v>
      </c>
      <c r="M104" s="9" t="str">
        <f t="shared" si="13"/>
        <v>ACEPTAR RECOMENDACIÓN</v>
      </c>
      <c r="N104" s="11" t="s">
        <v>42</v>
      </c>
      <c r="O104" s="26">
        <f t="shared" si="9"/>
        <v>166.19999999999982</v>
      </c>
      <c r="P104" s="28">
        <f t="shared" si="10"/>
        <v>3.7952137376689767E-2</v>
      </c>
      <c r="Q104" s="53">
        <f t="shared" si="11"/>
        <v>2659.1999999999971</v>
      </c>
      <c r="R104" s="30">
        <f t="shared" si="12"/>
        <v>3.7952137376689767E-2</v>
      </c>
    </row>
    <row r="105" spans="1:18" ht="30" hidden="1" customHeight="1" x14ac:dyDescent="0.25">
      <c r="A105" s="4">
        <v>270</v>
      </c>
      <c r="B105" s="4">
        <v>270</v>
      </c>
      <c r="C105" s="4" t="s">
        <v>457</v>
      </c>
      <c r="D105" s="13" t="s">
        <v>458</v>
      </c>
      <c r="E105" s="5" t="s">
        <v>193</v>
      </c>
      <c r="F105" s="14">
        <v>205</v>
      </c>
      <c r="G105" s="6">
        <f t="shared" si="8"/>
        <v>1107</v>
      </c>
      <c r="H105" s="7">
        <v>226935</v>
      </c>
      <c r="I105" s="25">
        <v>2640</v>
      </c>
      <c r="J105" s="9" t="s">
        <v>201</v>
      </c>
      <c r="K105" s="10">
        <v>44663</v>
      </c>
      <c r="L105" s="8" t="s">
        <v>202</v>
      </c>
      <c r="M105" s="9" t="str">
        <f t="shared" si="13"/>
        <v>ACEPTAR RECOMENDACIÓN</v>
      </c>
      <c r="N105" s="11" t="s">
        <v>42</v>
      </c>
      <c r="O105" s="26">
        <f t="shared" si="9"/>
        <v>1533</v>
      </c>
      <c r="P105" s="28">
        <f t="shared" si="10"/>
        <v>0.58068181818181819</v>
      </c>
      <c r="Q105" s="53">
        <f t="shared" si="11"/>
        <v>314265</v>
      </c>
      <c r="R105" s="30">
        <f t="shared" si="12"/>
        <v>0.58068181818181819</v>
      </c>
    </row>
    <row r="106" spans="1:18" ht="25.5" hidden="1" customHeight="1" x14ac:dyDescent="0.25">
      <c r="A106" s="4">
        <v>271</v>
      </c>
      <c r="B106" s="4">
        <v>271</v>
      </c>
      <c r="C106" s="4" t="s">
        <v>459</v>
      </c>
      <c r="D106" s="13" t="s">
        <v>460</v>
      </c>
      <c r="E106" s="5" t="s">
        <v>16</v>
      </c>
      <c r="F106" s="14">
        <v>15</v>
      </c>
      <c r="G106" s="6">
        <f t="shared" si="8"/>
        <v>5177</v>
      </c>
      <c r="H106" s="7">
        <v>77655</v>
      </c>
      <c r="I106" s="25">
        <v>5259.8</v>
      </c>
      <c r="J106" s="9" t="s">
        <v>114</v>
      </c>
      <c r="K106" s="10">
        <v>44834</v>
      </c>
      <c r="L106" s="8" t="s">
        <v>115</v>
      </c>
      <c r="M106" s="9" t="str">
        <f t="shared" si="13"/>
        <v>ACEPTAR RECOMENDACIÓN</v>
      </c>
      <c r="N106" s="11" t="s">
        <v>42</v>
      </c>
      <c r="O106" s="26">
        <f t="shared" si="9"/>
        <v>82.800000000000182</v>
      </c>
      <c r="P106" s="28">
        <f t="shared" si="10"/>
        <v>1.5742043423704357E-2</v>
      </c>
      <c r="Q106" s="53">
        <f t="shared" si="11"/>
        <v>1242.0000000000027</v>
      </c>
      <c r="R106" s="30">
        <f t="shared" si="12"/>
        <v>1.5742043423704357E-2</v>
      </c>
    </row>
    <row r="107" spans="1:18" ht="25.5" hidden="1" customHeight="1" x14ac:dyDescent="0.25">
      <c r="A107" s="4">
        <v>272</v>
      </c>
      <c r="B107" s="4">
        <v>272</v>
      </c>
      <c r="C107" s="4" t="s">
        <v>461</v>
      </c>
      <c r="D107" s="13" t="s">
        <v>462</v>
      </c>
      <c r="E107" s="5" t="s">
        <v>16</v>
      </c>
      <c r="F107" s="14">
        <v>110</v>
      </c>
      <c r="G107" s="6">
        <f t="shared" si="8"/>
        <v>952</v>
      </c>
      <c r="H107" s="7">
        <v>104720</v>
      </c>
      <c r="I107" s="25">
        <v>1044.82</v>
      </c>
      <c r="J107" s="9" t="s">
        <v>114</v>
      </c>
      <c r="K107" s="10">
        <v>44834</v>
      </c>
      <c r="L107" s="8" t="s">
        <v>115</v>
      </c>
      <c r="M107" s="9" t="str">
        <f t="shared" si="13"/>
        <v>ACEPTAR RECOMENDACIÓN</v>
      </c>
      <c r="N107" s="11" t="s">
        <v>42</v>
      </c>
      <c r="O107" s="26">
        <f t="shared" si="9"/>
        <v>92.819999999999936</v>
      </c>
      <c r="P107" s="28">
        <f t="shared" si="10"/>
        <v>8.8838268792710645E-2</v>
      </c>
      <c r="Q107" s="53">
        <f t="shared" si="11"/>
        <v>10210.199999999993</v>
      </c>
      <c r="R107" s="30">
        <f t="shared" si="12"/>
        <v>8.8838268792710645E-2</v>
      </c>
    </row>
    <row r="108" spans="1:18" ht="51" hidden="1" customHeight="1" x14ac:dyDescent="0.25">
      <c r="A108" s="4">
        <v>273</v>
      </c>
      <c r="B108" s="4">
        <v>273</v>
      </c>
      <c r="C108" s="4" t="s">
        <v>463</v>
      </c>
      <c r="D108" s="13" t="s">
        <v>464</v>
      </c>
      <c r="E108" s="5" t="s">
        <v>16</v>
      </c>
      <c r="F108" s="14">
        <v>800</v>
      </c>
      <c r="G108" s="6">
        <f t="shared" si="8"/>
        <v>10680</v>
      </c>
      <c r="H108" s="7">
        <v>8544000</v>
      </c>
      <c r="I108" s="25" t="s">
        <v>41</v>
      </c>
      <c r="J108" s="9" t="s">
        <v>41</v>
      </c>
      <c r="K108" s="10" t="s">
        <v>41</v>
      </c>
      <c r="L108" s="8" t="s">
        <v>41</v>
      </c>
      <c r="M108" s="9" t="str">
        <f t="shared" si="13"/>
        <v>ACEPTAR RECOMENDACIÓN</v>
      </c>
      <c r="N108" s="9" t="s">
        <v>42</v>
      </c>
      <c r="O108" s="26" t="str">
        <f t="shared" si="9"/>
        <v>NO APLICA</v>
      </c>
      <c r="P108" s="28" t="str">
        <f t="shared" si="10"/>
        <v>NO APLICA</v>
      </c>
      <c r="Q108" s="12" t="str">
        <f t="shared" si="11"/>
        <v>NO APLICA</v>
      </c>
      <c r="R108" s="30" t="str">
        <f t="shared" si="12"/>
        <v>NO APLICA</v>
      </c>
    </row>
    <row r="109" spans="1:18" ht="15" hidden="1" customHeight="1" x14ac:dyDescent="0.25">
      <c r="A109" s="4">
        <v>276</v>
      </c>
      <c r="B109" s="4">
        <v>276</v>
      </c>
      <c r="C109" s="4" t="s">
        <v>467</v>
      </c>
      <c r="D109" s="5" t="s">
        <v>468</v>
      </c>
      <c r="E109" s="5" t="s">
        <v>16</v>
      </c>
      <c r="F109" s="14">
        <v>316</v>
      </c>
      <c r="G109" s="6">
        <f t="shared" si="8"/>
        <v>2451</v>
      </c>
      <c r="H109" s="7">
        <v>774516</v>
      </c>
      <c r="I109" s="25" t="s">
        <v>41</v>
      </c>
      <c r="J109" s="9" t="s">
        <v>41</v>
      </c>
      <c r="K109" s="10" t="s">
        <v>41</v>
      </c>
      <c r="L109" s="8" t="s">
        <v>41</v>
      </c>
      <c r="M109" s="9" t="str">
        <f t="shared" si="13"/>
        <v>ACEPTAR RECOMENDACIÓN</v>
      </c>
      <c r="N109" s="9" t="s">
        <v>42</v>
      </c>
      <c r="O109" s="26" t="str">
        <f t="shared" si="9"/>
        <v>NO APLICA</v>
      </c>
      <c r="P109" s="28" t="str">
        <f t="shared" si="10"/>
        <v>NO APLICA</v>
      </c>
      <c r="Q109" s="12" t="str">
        <f t="shared" si="11"/>
        <v>NO APLICA</v>
      </c>
      <c r="R109" s="30" t="str">
        <f t="shared" si="12"/>
        <v>NO APLICA</v>
      </c>
    </row>
    <row r="110" spans="1:18" ht="38.25" hidden="1" customHeight="1" x14ac:dyDescent="0.25">
      <c r="A110" s="4">
        <v>277</v>
      </c>
      <c r="B110" s="4">
        <v>277</v>
      </c>
      <c r="C110" s="4" t="s">
        <v>469</v>
      </c>
      <c r="D110" s="13" t="s">
        <v>470</v>
      </c>
      <c r="E110" s="5" t="s">
        <v>16</v>
      </c>
      <c r="F110" s="14">
        <v>200</v>
      </c>
      <c r="G110" s="6">
        <f t="shared" si="8"/>
        <v>212415</v>
      </c>
      <c r="H110" s="7">
        <v>42483000</v>
      </c>
      <c r="I110" s="25" t="s">
        <v>41</v>
      </c>
      <c r="J110" s="9" t="s">
        <v>41</v>
      </c>
      <c r="K110" s="10" t="s">
        <v>41</v>
      </c>
      <c r="L110" s="8" t="s">
        <v>41</v>
      </c>
      <c r="M110" s="9" t="str">
        <f t="shared" si="13"/>
        <v>ACEPTAR RECOMENDACIÓN</v>
      </c>
      <c r="N110" s="9" t="s">
        <v>42</v>
      </c>
      <c r="O110" s="26" t="str">
        <f t="shared" si="9"/>
        <v>NO APLICA</v>
      </c>
      <c r="P110" s="28" t="str">
        <f t="shared" si="10"/>
        <v>NO APLICA</v>
      </c>
      <c r="Q110" s="12" t="str">
        <f t="shared" si="11"/>
        <v>NO APLICA</v>
      </c>
      <c r="R110" s="30" t="str">
        <f t="shared" si="12"/>
        <v>NO APLICA</v>
      </c>
    </row>
    <row r="111" spans="1:18" ht="25.5" hidden="1" customHeight="1" x14ac:dyDescent="0.25">
      <c r="A111" s="4">
        <v>279</v>
      </c>
      <c r="B111" s="4">
        <v>279</v>
      </c>
      <c r="C111" s="4" t="s">
        <v>469</v>
      </c>
      <c r="D111" s="13" t="s">
        <v>472</v>
      </c>
      <c r="E111" s="5" t="s">
        <v>241</v>
      </c>
      <c r="F111" s="14">
        <v>200</v>
      </c>
      <c r="G111" s="6">
        <f t="shared" si="8"/>
        <v>75520.97</v>
      </c>
      <c r="H111" s="7">
        <v>15104194</v>
      </c>
      <c r="I111" s="25" t="s">
        <v>41</v>
      </c>
      <c r="J111" s="9" t="s">
        <v>41</v>
      </c>
      <c r="K111" s="10" t="s">
        <v>41</v>
      </c>
      <c r="L111" s="8" t="s">
        <v>41</v>
      </c>
      <c r="M111" s="9" t="str">
        <f>+IF(I111&gt;G111,"ACEPTAR RECOMENDACIÓN",IF(I111&lt;G111,"NO ACEPTAR RECOMENDACIÓN MAYOR VALOR",IF(I111=G111,"IGUAL VALOR VERIFICACIÓN",)))</f>
        <v>ACEPTAR RECOMENDACIÓN</v>
      </c>
      <c r="N111" s="9" t="s">
        <v>42</v>
      </c>
      <c r="O111" s="26" t="str">
        <f t="shared" si="9"/>
        <v>NO APLICA</v>
      </c>
      <c r="P111" s="28" t="str">
        <f t="shared" si="10"/>
        <v>NO APLICA</v>
      </c>
      <c r="Q111" s="12" t="str">
        <f t="shared" si="11"/>
        <v>NO APLICA</v>
      </c>
      <c r="R111" s="30" t="str">
        <f t="shared" si="12"/>
        <v>NO APLICA</v>
      </c>
    </row>
    <row r="112" spans="1:18" ht="25.5" hidden="1" customHeight="1" x14ac:dyDescent="0.25">
      <c r="A112" s="4">
        <v>280</v>
      </c>
      <c r="B112" s="4">
        <v>280</v>
      </c>
      <c r="C112" s="4" t="s">
        <v>473</v>
      </c>
      <c r="D112" s="13" t="s">
        <v>474</v>
      </c>
      <c r="E112" s="5" t="s">
        <v>16</v>
      </c>
      <c r="F112" s="14">
        <v>43</v>
      </c>
      <c r="G112" s="6">
        <f t="shared" si="8"/>
        <v>3743</v>
      </c>
      <c r="H112" s="7">
        <v>160949</v>
      </c>
      <c r="I112" s="25" t="s">
        <v>41</v>
      </c>
      <c r="J112" s="9" t="s">
        <v>41</v>
      </c>
      <c r="K112" s="10" t="s">
        <v>41</v>
      </c>
      <c r="L112" s="8" t="s">
        <v>41</v>
      </c>
      <c r="M112" s="9" t="str">
        <f>+IF(I112&gt;G112,"ACEPTAR RECOMENDACIÓN",IF(I112&lt;G112,"NO ACEPTAR RECOMENDACIÓN MAYOR VALOR",IF(I112=G112,"IGUAL VALOR VERIFICACIÓN",)))</f>
        <v>ACEPTAR RECOMENDACIÓN</v>
      </c>
      <c r="N112" s="9" t="s">
        <v>42</v>
      </c>
      <c r="O112" s="26" t="str">
        <f t="shared" si="9"/>
        <v>NO APLICA</v>
      </c>
      <c r="P112" s="28" t="str">
        <f t="shared" si="10"/>
        <v>NO APLICA</v>
      </c>
      <c r="Q112" s="12" t="str">
        <f t="shared" si="11"/>
        <v>NO APLICA</v>
      </c>
      <c r="R112" s="30" t="str">
        <f t="shared" si="12"/>
        <v>NO APLICA</v>
      </c>
    </row>
    <row r="113" spans="1:18" ht="38.25" hidden="1" customHeight="1" x14ac:dyDescent="0.25">
      <c r="A113" s="4">
        <v>288</v>
      </c>
      <c r="B113" s="4">
        <v>288</v>
      </c>
      <c r="C113" s="4" t="s">
        <v>481</v>
      </c>
      <c r="D113" s="13" t="s">
        <v>482</v>
      </c>
      <c r="E113" s="5" t="s">
        <v>16</v>
      </c>
      <c r="F113" s="14">
        <v>31</v>
      </c>
      <c r="G113" s="6">
        <f t="shared" si="8"/>
        <v>46886</v>
      </c>
      <c r="H113" s="7">
        <v>1453466</v>
      </c>
      <c r="I113" s="25" t="s">
        <v>41</v>
      </c>
      <c r="J113" s="9" t="s">
        <v>41</v>
      </c>
      <c r="K113" s="10" t="s">
        <v>41</v>
      </c>
      <c r="L113" s="8" t="s">
        <v>41</v>
      </c>
      <c r="M113" s="9" t="str">
        <f>+IF(I113&gt;G113,"ACEPTAR RECOMENDACIÓN",IF(I113&lt;G113,"NO ACEPTAR RECOMENDACIÓN MAYOR VALOR",IF(I113=G113,"IGUAL VALOR VERIFICACIÓN",)))</f>
        <v>ACEPTAR RECOMENDACIÓN</v>
      </c>
      <c r="N113" s="9" t="s">
        <v>42</v>
      </c>
      <c r="O113" s="26" t="str">
        <f t="shared" si="9"/>
        <v>NO APLICA</v>
      </c>
      <c r="P113" s="28" t="str">
        <f t="shared" si="10"/>
        <v>NO APLICA</v>
      </c>
      <c r="Q113" s="12" t="str">
        <f t="shared" si="11"/>
        <v>NO APLICA</v>
      </c>
      <c r="R113" s="30" t="str">
        <f t="shared" si="12"/>
        <v>NO APLICA</v>
      </c>
    </row>
    <row r="114" spans="1:18" ht="318.75" hidden="1" customHeight="1" x14ac:dyDescent="0.25">
      <c r="A114" s="4">
        <v>290</v>
      </c>
      <c r="B114" s="4">
        <v>290</v>
      </c>
      <c r="C114" s="4" t="s">
        <v>486</v>
      </c>
      <c r="D114" s="13" t="s">
        <v>487</v>
      </c>
      <c r="E114" s="5" t="s">
        <v>488</v>
      </c>
      <c r="F114" s="14">
        <v>218</v>
      </c>
      <c r="G114" s="6">
        <f t="shared" si="8"/>
        <v>38486</v>
      </c>
      <c r="H114" s="7">
        <v>8389948</v>
      </c>
      <c r="I114" s="25" t="s">
        <v>41</v>
      </c>
      <c r="J114" s="9" t="s">
        <v>41</v>
      </c>
      <c r="K114" s="10" t="s">
        <v>41</v>
      </c>
      <c r="L114" s="8" t="s">
        <v>41</v>
      </c>
      <c r="M114" s="9" t="str">
        <f>+IF(I114&gt;G114,"ACEPTAR RECOMENDACIÓN",IF(I114&lt;G114,"NO ACEPTAR RECOMENDACIÓN MAYOR VALOR",IF(I114=G114,"IGUAL VALOR VERIFICACIÓN",)))</f>
        <v>ACEPTAR RECOMENDACIÓN</v>
      </c>
      <c r="N114" s="9" t="s">
        <v>42</v>
      </c>
      <c r="O114" s="26" t="str">
        <f t="shared" si="9"/>
        <v>NO APLICA</v>
      </c>
      <c r="P114" s="28" t="str">
        <f t="shared" si="10"/>
        <v>NO APLICA</v>
      </c>
      <c r="Q114" s="12" t="str">
        <f t="shared" si="11"/>
        <v>NO APLICA</v>
      </c>
      <c r="R114" s="30" t="str">
        <f t="shared" si="12"/>
        <v>NO APLICA</v>
      </c>
    </row>
    <row r="115" spans="1:18" ht="242.25" hidden="1" customHeight="1" x14ac:dyDescent="0.25">
      <c r="A115" s="4">
        <v>292</v>
      </c>
      <c r="B115" s="4">
        <v>292</v>
      </c>
      <c r="C115" s="4" t="s">
        <v>491</v>
      </c>
      <c r="D115" s="13" t="s">
        <v>492</v>
      </c>
      <c r="E115" s="5" t="s">
        <v>488</v>
      </c>
      <c r="F115" s="14">
        <v>100</v>
      </c>
      <c r="G115" s="6">
        <f t="shared" si="8"/>
        <v>57580</v>
      </c>
      <c r="H115" s="7">
        <v>5758000</v>
      </c>
      <c r="I115" s="25" t="s">
        <v>41</v>
      </c>
      <c r="J115" s="9" t="s">
        <v>41</v>
      </c>
      <c r="K115" s="10" t="s">
        <v>41</v>
      </c>
      <c r="L115" s="8" t="s">
        <v>41</v>
      </c>
      <c r="M115" s="9" t="str">
        <f>+IF(I115&gt;G115,"ACEPTAR RECOMENDACIÓN",IF(I115&lt;G115,"NO ACEPTAR RECOMENDACIÓN MAYOR VALOR",IF(I115=G115,"IGUAL VALOR VERIFICACIÓN",)))</f>
        <v>ACEPTAR RECOMENDACIÓN</v>
      </c>
      <c r="N115" s="9" t="s">
        <v>42</v>
      </c>
      <c r="O115" s="26" t="str">
        <f t="shared" si="9"/>
        <v>NO APLICA</v>
      </c>
      <c r="P115" s="28" t="str">
        <f t="shared" si="10"/>
        <v>NO APLICA</v>
      </c>
      <c r="Q115" s="12" t="str">
        <f t="shared" si="11"/>
        <v>NO APLICA</v>
      </c>
      <c r="R115" s="30" t="str">
        <f t="shared" si="12"/>
        <v>NO APLICA</v>
      </c>
    </row>
    <row r="116" spans="1:18" ht="25.5" hidden="1" customHeight="1" x14ac:dyDescent="0.25">
      <c r="A116" s="4">
        <v>303</v>
      </c>
      <c r="B116" s="4">
        <v>303</v>
      </c>
      <c r="C116" s="4" t="s">
        <v>505</v>
      </c>
      <c r="D116" s="13" t="s">
        <v>506</v>
      </c>
      <c r="E116" s="5" t="s">
        <v>27</v>
      </c>
      <c r="F116" s="14">
        <v>2</v>
      </c>
      <c r="G116" s="6">
        <f t="shared" si="8"/>
        <v>673314</v>
      </c>
      <c r="H116" s="7">
        <v>1346628</v>
      </c>
      <c r="I116" s="25" t="s">
        <v>41</v>
      </c>
      <c r="J116" s="9" t="s">
        <v>41</v>
      </c>
      <c r="K116" s="10" t="s">
        <v>41</v>
      </c>
      <c r="L116" s="8" t="s">
        <v>41</v>
      </c>
      <c r="M116" s="9" t="str">
        <f t="shared" ref="M116:M139" si="14">+IF(I116&gt;G116,"ACEPTAR RECOMENDACIÓN",IF(I116&lt;G116,"NO ACEPTAR RECOMENDACIÓN MAYOR VALOR",IF(I116=G116,"IGUAL VALOR VERIFICACIÓN",)))</f>
        <v>ACEPTAR RECOMENDACIÓN</v>
      </c>
      <c r="N116" s="9" t="s">
        <v>42</v>
      </c>
      <c r="O116" s="26" t="str">
        <f t="shared" si="9"/>
        <v>NO APLICA</v>
      </c>
      <c r="P116" s="28" t="str">
        <f t="shared" si="10"/>
        <v>NO APLICA</v>
      </c>
      <c r="Q116" s="12" t="str">
        <f t="shared" si="11"/>
        <v>NO APLICA</v>
      </c>
      <c r="R116" s="30" t="str">
        <f t="shared" si="12"/>
        <v>NO APLICA</v>
      </c>
    </row>
    <row r="117" spans="1:18" ht="25.5" hidden="1" customHeight="1" x14ac:dyDescent="0.25">
      <c r="A117" s="4">
        <v>304</v>
      </c>
      <c r="B117" s="4">
        <v>304</v>
      </c>
      <c r="C117" s="4" t="s">
        <v>507</v>
      </c>
      <c r="D117" s="13" t="s">
        <v>508</v>
      </c>
      <c r="E117" s="5" t="s">
        <v>27</v>
      </c>
      <c r="F117" s="14">
        <v>2</v>
      </c>
      <c r="G117" s="6">
        <f t="shared" si="8"/>
        <v>673314</v>
      </c>
      <c r="H117" s="7">
        <v>1346628</v>
      </c>
      <c r="I117" s="25" t="s">
        <v>41</v>
      </c>
      <c r="J117" s="9" t="s">
        <v>41</v>
      </c>
      <c r="K117" s="10" t="s">
        <v>41</v>
      </c>
      <c r="L117" s="8" t="s">
        <v>41</v>
      </c>
      <c r="M117" s="9" t="str">
        <f t="shared" si="14"/>
        <v>ACEPTAR RECOMENDACIÓN</v>
      </c>
      <c r="N117" s="9" t="s">
        <v>42</v>
      </c>
      <c r="O117" s="26" t="str">
        <f t="shared" si="9"/>
        <v>NO APLICA</v>
      </c>
      <c r="P117" s="28" t="str">
        <f t="shared" si="10"/>
        <v>NO APLICA</v>
      </c>
      <c r="Q117" s="12" t="str">
        <f t="shared" si="11"/>
        <v>NO APLICA</v>
      </c>
      <c r="R117" s="30" t="str">
        <f t="shared" si="12"/>
        <v>NO APLICA</v>
      </c>
    </row>
    <row r="118" spans="1:18" ht="25.5" hidden="1" customHeight="1" x14ac:dyDescent="0.25">
      <c r="A118" s="4">
        <v>305</v>
      </c>
      <c r="B118" s="4">
        <v>305</v>
      </c>
      <c r="C118" s="4" t="s">
        <v>509</v>
      </c>
      <c r="D118" s="13" t="s">
        <v>510</v>
      </c>
      <c r="E118" s="5" t="s">
        <v>27</v>
      </c>
      <c r="F118" s="14">
        <v>6</v>
      </c>
      <c r="G118" s="6">
        <f t="shared" si="8"/>
        <v>673314</v>
      </c>
      <c r="H118" s="7">
        <v>4039884</v>
      </c>
      <c r="I118" s="25" t="s">
        <v>41</v>
      </c>
      <c r="J118" s="9" t="s">
        <v>41</v>
      </c>
      <c r="K118" s="10" t="s">
        <v>41</v>
      </c>
      <c r="L118" s="8" t="s">
        <v>41</v>
      </c>
      <c r="M118" s="9" t="str">
        <f t="shared" si="14"/>
        <v>ACEPTAR RECOMENDACIÓN</v>
      </c>
      <c r="N118" s="9" t="s">
        <v>42</v>
      </c>
      <c r="O118" s="26" t="str">
        <f t="shared" si="9"/>
        <v>NO APLICA</v>
      </c>
      <c r="P118" s="28" t="str">
        <f t="shared" si="10"/>
        <v>NO APLICA</v>
      </c>
      <c r="Q118" s="12" t="str">
        <f t="shared" si="11"/>
        <v>NO APLICA</v>
      </c>
      <c r="R118" s="30" t="str">
        <f t="shared" si="12"/>
        <v>NO APLICA</v>
      </c>
    </row>
    <row r="119" spans="1:18" ht="25.5" hidden="1" customHeight="1" x14ac:dyDescent="0.25">
      <c r="A119" s="4">
        <v>306</v>
      </c>
      <c r="B119" s="4">
        <v>306</v>
      </c>
      <c r="C119" s="4" t="s">
        <v>511</v>
      </c>
      <c r="D119" s="13" t="s">
        <v>512</v>
      </c>
      <c r="E119" s="5" t="s">
        <v>16</v>
      </c>
      <c r="F119" s="14">
        <v>230</v>
      </c>
      <c r="G119" s="6">
        <f t="shared" si="8"/>
        <v>3261</v>
      </c>
      <c r="H119" s="7">
        <v>750030</v>
      </c>
      <c r="I119" s="25">
        <v>3367.7</v>
      </c>
      <c r="J119" s="9" t="s">
        <v>114</v>
      </c>
      <c r="K119" s="10">
        <v>44834</v>
      </c>
      <c r="L119" s="8" t="s">
        <v>115</v>
      </c>
      <c r="M119" s="9" t="str">
        <f t="shared" si="14"/>
        <v>ACEPTAR RECOMENDACIÓN</v>
      </c>
      <c r="N119" s="11" t="s">
        <v>42</v>
      </c>
      <c r="O119" s="26">
        <f t="shared" si="9"/>
        <v>106.69999999999982</v>
      </c>
      <c r="P119" s="28">
        <f t="shared" si="10"/>
        <v>3.1683344715978209E-2</v>
      </c>
      <c r="Q119" s="53">
        <f t="shared" si="11"/>
        <v>24540.999999999956</v>
      </c>
      <c r="R119" s="30">
        <f t="shared" si="12"/>
        <v>3.1683344715978209E-2</v>
      </c>
    </row>
    <row r="120" spans="1:18" ht="60" hidden="1" customHeight="1" x14ac:dyDescent="0.25">
      <c r="A120" s="4">
        <v>311</v>
      </c>
      <c r="B120" s="4">
        <v>311</v>
      </c>
      <c r="C120" s="4" t="s">
        <v>522</v>
      </c>
      <c r="D120" s="13" t="s">
        <v>523</v>
      </c>
      <c r="E120" s="5" t="s">
        <v>336</v>
      </c>
      <c r="F120" s="14">
        <v>17</v>
      </c>
      <c r="G120" s="6">
        <f t="shared" si="8"/>
        <v>80920</v>
      </c>
      <c r="H120" s="7">
        <v>1375640</v>
      </c>
      <c r="I120" s="25">
        <v>107100</v>
      </c>
      <c r="J120" s="9" t="s">
        <v>691</v>
      </c>
      <c r="K120" s="10">
        <v>44669</v>
      </c>
      <c r="L120" s="8" t="s">
        <v>692</v>
      </c>
      <c r="M120" s="9" t="str">
        <f t="shared" si="14"/>
        <v>ACEPTAR RECOMENDACIÓN</v>
      </c>
      <c r="N120" s="11" t="s">
        <v>42</v>
      </c>
      <c r="O120" s="26">
        <f t="shared" si="9"/>
        <v>26180</v>
      </c>
      <c r="P120" s="28">
        <f t="shared" si="10"/>
        <v>0.24444444444444444</v>
      </c>
      <c r="Q120" s="53">
        <f t="shared" si="11"/>
        <v>445060</v>
      </c>
      <c r="R120" s="30">
        <f t="shared" si="12"/>
        <v>0.24444444444444444</v>
      </c>
    </row>
    <row r="121" spans="1:18" ht="38.25" hidden="1" customHeight="1" x14ac:dyDescent="0.25">
      <c r="A121" s="4">
        <v>315</v>
      </c>
      <c r="B121" s="4">
        <v>315</v>
      </c>
      <c r="C121" s="4" t="s">
        <v>530</v>
      </c>
      <c r="D121" s="13" t="s">
        <v>531</v>
      </c>
      <c r="E121" s="13" t="s">
        <v>38</v>
      </c>
      <c r="F121" s="14">
        <v>55</v>
      </c>
      <c r="G121" s="6">
        <f t="shared" si="8"/>
        <v>67921</v>
      </c>
      <c r="H121" s="7">
        <v>3735655</v>
      </c>
      <c r="I121" s="25" t="s">
        <v>41</v>
      </c>
      <c r="J121" s="9" t="s">
        <v>41</v>
      </c>
      <c r="K121" s="10" t="s">
        <v>41</v>
      </c>
      <c r="L121" s="8" t="s">
        <v>41</v>
      </c>
      <c r="M121" s="9" t="str">
        <f t="shared" si="14"/>
        <v>ACEPTAR RECOMENDACIÓN</v>
      </c>
      <c r="N121" s="9" t="s">
        <v>42</v>
      </c>
      <c r="O121" s="26" t="str">
        <f t="shared" si="9"/>
        <v>NO APLICA</v>
      </c>
      <c r="P121" s="28" t="str">
        <f t="shared" si="10"/>
        <v>NO APLICA</v>
      </c>
      <c r="Q121" s="12" t="str">
        <f t="shared" si="11"/>
        <v>NO APLICA</v>
      </c>
      <c r="R121" s="30" t="str">
        <f t="shared" si="12"/>
        <v>NO APLICA</v>
      </c>
    </row>
    <row r="122" spans="1:18" ht="38.25" hidden="1" customHeight="1" x14ac:dyDescent="0.25">
      <c r="A122" s="4">
        <v>323</v>
      </c>
      <c r="B122" s="4">
        <v>323</v>
      </c>
      <c r="C122" s="4" t="s">
        <v>543</v>
      </c>
      <c r="D122" s="5" t="s">
        <v>544</v>
      </c>
      <c r="E122" s="13" t="s">
        <v>222</v>
      </c>
      <c r="F122" s="14">
        <v>172</v>
      </c>
      <c r="G122" s="6">
        <f t="shared" si="8"/>
        <v>718</v>
      </c>
      <c r="H122" s="7">
        <v>123496</v>
      </c>
      <c r="I122" s="25" t="s">
        <v>41</v>
      </c>
      <c r="J122" s="9" t="s">
        <v>41</v>
      </c>
      <c r="K122" s="10" t="s">
        <v>41</v>
      </c>
      <c r="L122" s="8" t="s">
        <v>41</v>
      </c>
      <c r="M122" s="9" t="str">
        <f t="shared" si="14"/>
        <v>ACEPTAR RECOMENDACIÓN</v>
      </c>
      <c r="N122" s="9" t="s">
        <v>42</v>
      </c>
      <c r="O122" s="26" t="str">
        <f t="shared" si="9"/>
        <v>NO APLICA</v>
      </c>
      <c r="P122" s="28" t="str">
        <f t="shared" si="10"/>
        <v>NO APLICA</v>
      </c>
      <c r="Q122" s="12" t="str">
        <f t="shared" si="11"/>
        <v>NO APLICA</v>
      </c>
      <c r="R122" s="30" t="str">
        <f t="shared" si="12"/>
        <v>NO APLICA</v>
      </c>
    </row>
    <row r="123" spans="1:18" ht="30" hidden="1" customHeight="1" x14ac:dyDescent="0.25">
      <c r="A123" s="4">
        <v>324</v>
      </c>
      <c r="B123" s="4">
        <v>324</v>
      </c>
      <c r="C123" s="4" t="s">
        <v>545</v>
      </c>
      <c r="D123" s="5" t="s">
        <v>546</v>
      </c>
      <c r="E123" s="5" t="s">
        <v>193</v>
      </c>
      <c r="F123" s="14">
        <v>23</v>
      </c>
      <c r="G123" s="6">
        <f t="shared" si="8"/>
        <v>474</v>
      </c>
      <c r="H123" s="7">
        <v>10902</v>
      </c>
      <c r="I123" s="25">
        <v>526</v>
      </c>
      <c r="J123" s="9" t="s">
        <v>201</v>
      </c>
      <c r="K123" s="10">
        <v>44663</v>
      </c>
      <c r="L123" s="8" t="s">
        <v>202</v>
      </c>
      <c r="M123" s="9" t="str">
        <f t="shared" si="14"/>
        <v>ACEPTAR RECOMENDACIÓN</v>
      </c>
      <c r="N123" s="11" t="s">
        <v>42</v>
      </c>
      <c r="O123" s="26">
        <f t="shared" si="9"/>
        <v>52</v>
      </c>
      <c r="P123" s="28">
        <f t="shared" si="10"/>
        <v>9.8859315589353611E-2</v>
      </c>
      <c r="Q123" s="53">
        <f t="shared" si="11"/>
        <v>1196</v>
      </c>
      <c r="R123" s="30">
        <f t="shared" si="12"/>
        <v>9.8859315589353611E-2</v>
      </c>
    </row>
    <row r="124" spans="1:18" ht="25.5" hidden="1" customHeight="1" x14ac:dyDescent="0.25">
      <c r="A124" s="4">
        <v>325</v>
      </c>
      <c r="B124" s="4">
        <v>325</v>
      </c>
      <c r="C124" s="4" t="s">
        <v>547</v>
      </c>
      <c r="D124" s="5" t="s">
        <v>548</v>
      </c>
      <c r="E124" s="5" t="s">
        <v>193</v>
      </c>
      <c r="F124" s="14">
        <v>32</v>
      </c>
      <c r="G124" s="6">
        <f t="shared" si="8"/>
        <v>490</v>
      </c>
      <c r="H124" s="7">
        <v>15680</v>
      </c>
      <c r="I124" s="25">
        <v>580</v>
      </c>
      <c r="J124" s="9" t="s">
        <v>124</v>
      </c>
      <c r="K124" s="10">
        <v>44673</v>
      </c>
      <c r="L124" s="8" t="s">
        <v>125</v>
      </c>
      <c r="M124" s="9" t="str">
        <f t="shared" si="14"/>
        <v>ACEPTAR RECOMENDACIÓN</v>
      </c>
      <c r="N124" s="11" t="s">
        <v>42</v>
      </c>
      <c r="O124" s="26">
        <f t="shared" si="9"/>
        <v>90</v>
      </c>
      <c r="P124" s="28">
        <f t="shared" si="10"/>
        <v>0.15517241379310345</v>
      </c>
      <c r="Q124" s="53">
        <f t="shared" si="11"/>
        <v>2880</v>
      </c>
      <c r="R124" s="30">
        <f t="shared" si="12"/>
        <v>0.15517241379310345</v>
      </c>
    </row>
    <row r="125" spans="1:18" ht="15" hidden="1" customHeight="1" x14ac:dyDescent="0.25">
      <c r="A125" s="4">
        <v>328</v>
      </c>
      <c r="B125" s="4">
        <v>328</v>
      </c>
      <c r="C125" s="4" t="s">
        <v>553</v>
      </c>
      <c r="D125" s="5" t="s">
        <v>554</v>
      </c>
      <c r="E125" s="5" t="s">
        <v>59</v>
      </c>
      <c r="F125" s="14">
        <v>125</v>
      </c>
      <c r="G125" s="6">
        <f t="shared" si="8"/>
        <v>620</v>
      </c>
      <c r="H125" s="7">
        <v>77500</v>
      </c>
      <c r="I125" s="25">
        <v>710</v>
      </c>
      <c r="J125" s="9" t="s">
        <v>124</v>
      </c>
      <c r="K125" s="10">
        <v>44673</v>
      </c>
      <c r="L125" s="8" t="s">
        <v>125</v>
      </c>
      <c r="M125" s="9" t="str">
        <f t="shared" si="14"/>
        <v>ACEPTAR RECOMENDACIÓN</v>
      </c>
      <c r="N125" s="11" t="s">
        <v>42</v>
      </c>
      <c r="O125" s="26">
        <f t="shared" si="9"/>
        <v>90</v>
      </c>
      <c r="P125" s="28">
        <f t="shared" si="10"/>
        <v>0.12676056338028169</v>
      </c>
      <c r="Q125" s="53">
        <f t="shared" si="11"/>
        <v>11250</v>
      </c>
      <c r="R125" s="30">
        <f t="shared" si="12"/>
        <v>0.12676056338028169</v>
      </c>
    </row>
    <row r="126" spans="1:18" ht="15" hidden="1" customHeight="1" x14ac:dyDescent="0.25">
      <c r="A126" s="4">
        <v>331</v>
      </c>
      <c r="B126" s="4">
        <v>331</v>
      </c>
      <c r="C126" s="4" t="s">
        <v>559</v>
      </c>
      <c r="D126" s="5" t="s">
        <v>560</v>
      </c>
      <c r="E126" s="5" t="s">
        <v>27</v>
      </c>
      <c r="F126" s="14">
        <v>9</v>
      </c>
      <c r="G126" s="6">
        <f t="shared" ref="G126:G165" si="15">+H126/F126</f>
        <v>1158</v>
      </c>
      <c r="H126" s="7">
        <v>10422</v>
      </c>
      <c r="I126" s="25" t="s">
        <v>41</v>
      </c>
      <c r="J126" s="9" t="s">
        <v>41</v>
      </c>
      <c r="K126" s="10" t="s">
        <v>41</v>
      </c>
      <c r="L126" s="8" t="s">
        <v>41</v>
      </c>
      <c r="M126" s="9" t="str">
        <f t="shared" si="14"/>
        <v>ACEPTAR RECOMENDACIÓN</v>
      </c>
      <c r="N126" s="9" t="s">
        <v>42</v>
      </c>
      <c r="O126" s="26" t="str">
        <f t="shared" ref="O126:O165" si="16">IFERROR(I126-G126,"NO APLICA")</f>
        <v>NO APLICA</v>
      </c>
      <c r="P126" s="28" t="str">
        <f t="shared" ref="P126:P165" si="17">IFERROR(O126/I126,"NO APLICA")</f>
        <v>NO APLICA</v>
      </c>
      <c r="Q126" s="12" t="str">
        <f t="shared" ref="Q126:Q165" si="18">IFERROR((O126*F126),"NO APLICA")</f>
        <v>NO APLICA</v>
      </c>
      <c r="R126" s="30" t="str">
        <f t="shared" ref="R126:R165" si="19">IFERROR(Q126/(I126*F126),"NO APLICA")</f>
        <v>NO APLICA</v>
      </c>
    </row>
    <row r="127" spans="1:18" ht="38.25" hidden="1" customHeight="1" x14ac:dyDescent="0.25">
      <c r="A127" s="4">
        <v>332</v>
      </c>
      <c r="B127" s="4">
        <v>332</v>
      </c>
      <c r="C127" s="4" t="s">
        <v>561</v>
      </c>
      <c r="D127" s="5" t="s">
        <v>562</v>
      </c>
      <c r="E127" s="13" t="s">
        <v>38</v>
      </c>
      <c r="F127" s="14">
        <v>19</v>
      </c>
      <c r="G127" s="6">
        <f t="shared" si="15"/>
        <v>59715</v>
      </c>
      <c r="H127" s="7">
        <v>1134585</v>
      </c>
      <c r="I127" s="25" t="s">
        <v>41</v>
      </c>
      <c r="J127" s="9" t="s">
        <v>41</v>
      </c>
      <c r="K127" s="10" t="s">
        <v>41</v>
      </c>
      <c r="L127" s="8" t="s">
        <v>41</v>
      </c>
      <c r="M127" s="9" t="str">
        <f t="shared" si="14"/>
        <v>ACEPTAR RECOMENDACIÓN</v>
      </c>
      <c r="N127" s="9" t="s">
        <v>42</v>
      </c>
      <c r="O127" s="26" t="str">
        <f t="shared" si="16"/>
        <v>NO APLICA</v>
      </c>
      <c r="P127" s="28" t="str">
        <f t="shared" si="17"/>
        <v>NO APLICA</v>
      </c>
      <c r="Q127" s="12" t="str">
        <f t="shared" si="18"/>
        <v>NO APLICA</v>
      </c>
      <c r="R127" s="30" t="str">
        <f t="shared" si="19"/>
        <v>NO APLICA</v>
      </c>
    </row>
    <row r="128" spans="1:18" ht="25.5" hidden="1" customHeight="1" x14ac:dyDescent="0.25">
      <c r="A128" s="4">
        <v>333</v>
      </c>
      <c r="B128" s="4">
        <v>333</v>
      </c>
      <c r="C128" s="4" t="s">
        <v>675</v>
      </c>
      <c r="D128" s="5" t="s">
        <v>563</v>
      </c>
      <c r="E128" s="5" t="s">
        <v>193</v>
      </c>
      <c r="F128" s="14">
        <v>14</v>
      </c>
      <c r="G128" s="6">
        <f t="shared" si="15"/>
        <v>639</v>
      </c>
      <c r="H128" s="7">
        <v>8946</v>
      </c>
      <c r="I128" s="25" t="s">
        <v>41</v>
      </c>
      <c r="J128" s="9" t="s">
        <v>41</v>
      </c>
      <c r="K128" s="10" t="s">
        <v>41</v>
      </c>
      <c r="L128" s="8" t="s">
        <v>41</v>
      </c>
      <c r="M128" s="9" t="str">
        <f t="shared" si="14"/>
        <v>ACEPTAR RECOMENDACIÓN</v>
      </c>
      <c r="N128" s="9" t="s">
        <v>42</v>
      </c>
      <c r="O128" s="26" t="str">
        <f t="shared" si="16"/>
        <v>NO APLICA</v>
      </c>
      <c r="P128" s="28" t="str">
        <f t="shared" si="17"/>
        <v>NO APLICA</v>
      </c>
      <c r="Q128" s="12" t="str">
        <f t="shared" si="18"/>
        <v>NO APLICA</v>
      </c>
      <c r="R128" s="30" t="str">
        <f t="shared" si="19"/>
        <v>NO APLICA</v>
      </c>
    </row>
    <row r="129" spans="1:18" ht="25.5" hidden="1" customHeight="1" x14ac:dyDescent="0.25">
      <c r="A129" s="4">
        <v>334</v>
      </c>
      <c r="B129" s="4">
        <v>334</v>
      </c>
      <c r="C129" s="4" t="s">
        <v>675</v>
      </c>
      <c r="D129" s="5" t="s">
        <v>564</v>
      </c>
      <c r="E129" s="5" t="s">
        <v>193</v>
      </c>
      <c r="F129" s="14">
        <v>69</v>
      </c>
      <c r="G129" s="6">
        <f t="shared" si="15"/>
        <v>657</v>
      </c>
      <c r="H129" s="7">
        <v>45333</v>
      </c>
      <c r="I129" s="25" t="s">
        <v>41</v>
      </c>
      <c r="J129" s="9" t="s">
        <v>41</v>
      </c>
      <c r="K129" s="10" t="s">
        <v>41</v>
      </c>
      <c r="L129" s="8" t="s">
        <v>41</v>
      </c>
      <c r="M129" s="9" t="str">
        <f t="shared" si="14"/>
        <v>ACEPTAR RECOMENDACIÓN</v>
      </c>
      <c r="N129" s="9" t="s">
        <v>42</v>
      </c>
      <c r="O129" s="26" t="str">
        <f t="shared" si="16"/>
        <v>NO APLICA</v>
      </c>
      <c r="P129" s="28" t="str">
        <f t="shared" si="17"/>
        <v>NO APLICA</v>
      </c>
      <c r="Q129" s="12" t="str">
        <f t="shared" si="18"/>
        <v>NO APLICA</v>
      </c>
      <c r="R129" s="30" t="str">
        <f t="shared" si="19"/>
        <v>NO APLICA</v>
      </c>
    </row>
    <row r="130" spans="1:18" ht="25.5" hidden="1" customHeight="1" x14ac:dyDescent="0.25">
      <c r="A130" s="4">
        <v>335</v>
      </c>
      <c r="B130" s="4">
        <v>335</v>
      </c>
      <c r="C130" s="4" t="s">
        <v>675</v>
      </c>
      <c r="D130" s="5" t="s">
        <v>565</v>
      </c>
      <c r="E130" s="5" t="s">
        <v>193</v>
      </c>
      <c r="F130" s="14">
        <v>438</v>
      </c>
      <c r="G130" s="6">
        <f t="shared" si="15"/>
        <v>668</v>
      </c>
      <c r="H130" s="7">
        <v>292584</v>
      </c>
      <c r="I130" s="25" t="s">
        <v>41</v>
      </c>
      <c r="J130" s="9" t="s">
        <v>41</v>
      </c>
      <c r="K130" s="10" t="s">
        <v>41</v>
      </c>
      <c r="L130" s="8" t="s">
        <v>41</v>
      </c>
      <c r="M130" s="9" t="str">
        <f t="shared" si="14"/>
        <v>ACEPTAR RECOMENDACIÓN</v>
      </c>
      <c r="N130" s="9" t="s">
        <v>42</v>
      </c>
      <c r="O130" s="26" t="str">
        <f t="shared" si="16"/>
        <v>NO APLICA</v>
      </c>
      <c r="P130" s="28" t="str">
        <f t="shared" si="17"/>
        <v>NO APLICA</v>
      </c>
      <c r="Q130" s="12" t="str">
        <f t="shared" si="18"/>
        <v>NO APLICA</v>
      </c>
      <c r="R130" s="30" t="str">
        <f t="shared" si="19"/>
        <v>NO APLICA</v>
      </c>
    </row>
    <row r="131" spans="1:18" ht="25.5" hidden="1" customHeight="1" x14ac:dyDescent="0.25">
      <c r="A131" s="4">
        <v>336</v>
      </c>
      <c r="B131" s="4">
        <v>336</v>
      </c>
      <c r="C131" s="4" t="s">
        <v>675</v>
      </c>
      <c r="D131" s="5" t="s">
        <v>566</v>
      </c>
      <c r="E131" s="5" t="s">
        <v>193</v>
      </c>
      <c r="F131" s="14">
        <v>29</v>
      </c>
      <c r="G131" s="6">
        <f t="shared" si="15"/>
        <v>568</v>
      </c>
      <c r="H131" s="7">
        <v>16472</v>
      </c>
      <c r="I131" s="25" t="s">
        <v>41</v>
      </c>
      <c r="J131" s="9" t="s">
        <v>41</v>
      </c>
      <c r="K131" s="10" t="s">
        <v>41</v>
      </c>
      <c r="L131" s="8" t="s">
        <v>41</v>
      </c>
      <c r="M131" s="9" t="str">
        <f t="shared" si="14"/>
        <v>ACEPTAR RECOMENDACIÓN</v>
      </c>
      <c r="N131" s="9" t="s">
        <v>42</v>
      </c>
      <c r="O131" s="26" t="str">
        <f t="shared" si="16"/>
        <v>NO APLICA</v>
      </c>
      <c r="P131" s="28" t="str">
        <f t="shared" si="17"/>
        <v>NO APLICA</v>
      </c>
      <c r="Q131" s="12" t="str">
        <f t="shared" si="18"/>
        <v>NO APLICA</v>
      </c>
      <c r="R131" s="30" t="str">
        <f t="shared" si="19"/>
        <v>NO APLICA</v>
      </c>
    </row>
    <row r="132" spans="1:18" ht="25.5" hidden="1" customHeight="1" x14ac:dyDescent="0.25">
      <c r="A132" s="4">
        <v>337</v>
      </c>
      <c r="B132" s="4">
        <v>337</v>
      </c>
      <c r="C132" s="4" t="s">
        <v>675</v>
      </c>
      <c r="D132" s="5" t="s">
        <v>567</v>
      </c>
      <c r="E132" s="5" t="s">
        <v>193</v>
      </c>
      <c r="F132" s="14">
        <v>19</v>
      </c>
      <c r="G132" s="6">
        <f t="shared" si="15"/>
        <v>582</v>
      </c>
      <c r="H132" s="7">
        <v>11058</v>
      </c>
      <c r="I132" s="25" t="s">
        <v>41</v>
      </c>
      <c r="J132" s="9" t="s">
        <v>41</v>
      </c>
      <c r="K132" s="10" t="s">
        <v>41</v>
      </c>
      <c r="L132" s="8" t="s">
        <v>41</v>
      </c>
      <c r="M132" s="9" t="str">
        <f t="shared" si="14"/>
        <v>ACEPTAR RECOMENDACIÓN</v>
      </c>
      <c r="N132" s="9" t="s">
        <v>42</v>
      </c>
      <c r="O132" s="26" t="str">
        <f t="shared" si="16"/>
        <v>NO APLICA</v>
      </c>
      <c r="P132" s="28" t="str">
        <f t="shared" si="17"/>
        <v>NO APLICA</v>
      </c>
      <c r="Q132" s="12" t="str">
        <f t="shared" si="18"/>
        <v>NO APLICA</v>
      </c>
      <c r="R132" s="30" t="str">
        <f t="shared" si="19"/>
        <v>NO APLICA</v>
      </c>
    </row>
    <row r="133" spans="1:18" ht="38.25" hidden="1" customHeight="1" x14ac:dyDescent="0.25">
      <c r="A133" s="4">
        <v>338</v>
      </c>
      <c r="B133" s="4">
        <v>338</v>
      </c>
      <c r="C133" s="4" t="s">
        <v>568</v>
      </c>
      <c r="D133" s="5" t="s">
        <v>569</v>
      </c>
      <c r="E133" s="13" t="s">
        <v>222</v>
      </c>
      <c r="F133" s="14">
        <v>475</v>
      </c>
      <c r="G133" s="6">
        <f t="shared" si="15"/>
        <v>547</v>
      </c>
      <c r="H133" s="7">
        <v>259825</v>
      </c>
      <c r="I133" s="25">
        <v>561</v>
      </c>
      <c r="J133" s="9" t="s">
        <v>95</v>
      </c>
      <c r="K133" s="10">
        <v>44671</v>
      </c>
      <c r="L133" s="8" t="s">
        <v>280</v>
      </c>
      <c r="M133" s="9" t="str">
        <f t="shared" si="14"/>
        <v>ACEPTAR RECOMENDACIÓN</v>
      </c>
      <c r="N133" s="11" t="s">
        <v>42</v>
      </c>
      <c r="O133" s="26">
        <f t="shared" si="16"/>
        <v>14</v>
      </c>
      <c r="P133" s="28">
        <f t="shared" si="17"/>
        <v>2.4955436720142603E-2</v>
      </c>
      <c r="Q133" s="53">
        <f t="shared" si="18"/>
        <v>6650</v>
      </c>
      <c r="R133" s="30">
        <f t="shared" si="19"/>
        <v>2.4955436720142603E-2</v>
      </c>
    </row>
    <row r="134" spans="1:18" ht="15" hidden="1" customHeight="1" x14ac:dyDescent="0.25">
      <c r="A134" s="4">
        <v>339</v>
      </c>
      <c r="B134" s="4">
        <v>339</v>
      </c>
      <c r="C134" s="4" t="s">
        <v>570</v>
      </c>
      <c r="D134" s="5" t="s">
        <v>571</v>
      </c>
      <c r="E134" s="5" t="s">
        <v>59</v>
      </c>
      <c r="F134" s="14">
        <v>371</v>
      </c>
      <c r="G134" s="6">
        <f t="shared" si="15"/>
        <v>390</v>
      </c>
      <c r="H134" s="7">
        <v>144690</v>
      </c>
      <c r="I134" s="25">
        <v>417</v>
      </c>
      <c r="J134" s="9" t="s">
        <v>124</v>
      </c>
      <c r="K134" s="10">
        <v>44673</v>
      </c>
      <c r="L134" s="8" t="s">
        <v>125</v>
      </c>
      <c r="M134" s="9" t="str">
        <f t="shared" si="14"/>
        <v>ACEPTAR RECOMENDACIÓN</v>
      </c>
      <c r="N134" s="11" t="s">
        <v>42</v>
      </c>
      <c r="O134" s="26">
        <f t="shared" si="16"/>
        <v>27</v>
      </c>
      <c r="P134" s="28">
        <f t="shared" si="17"/>
        <v>6.4748201438848921E-2</v>
      </c>
      <c r="Q134" s="53">
        <f t="shared" si="18"/>
        <v>10017</v>
      </c>
      <c r="R134" s="30">
        <f t="shared" si="19"/>
        <v>6.4748201438848921E-2</v>
      </c>
    </row>
    <row r="135" spans="1:18" ht="15" hidden="1" customHeight="1" x14ac:dyDescent="0.25">
      <c r="A135" s="4">
        <v>341</v>
      </c>
      <c r="B135" s="4">
        <v>341</v>
      </c>
      <c r="C135" s="4" t="s">
        <v>574</v>
      </c>
      <c r="D135" s="5" t="s">
        <v>575</v>
      </c>
      <c r="E135" s="5" t="s">
        <v>27</v>
      </c>
      <c r="F135" s="6">
        <v>1000</v>
      </c>
      <c r="G135" s="6">
        <f t="shared" si="15"/>
        <v>418</v>
      </c>
      <c r="H135" s="7">
        <v>418000</v>
      </c>
      <c r="I135" s="25">
        <v>420</v>
      </c>
      <c r="J135" s="9" t="s">
        <v>124</v>
      </c>
      <c r="K135" s="10">
        <v>44673</v>
      </c>
      <c r="L135" s="8" t="s">
        <v>125</v>
      </c>
      <c r="M135" s="9" t="str">
        <f t="shared" si="14"/>
        <v>ACEPTAR RECOMENDACIÓN</v>
      </c>
      <c r="N135" s="11" t="s">
        <v>42</v>
      </c>
      <c r="O135" s="26">
        <f t="shared" si="16"/>
        <v>2</v>
      </c>
      <c r="P135" s="28">
        <f t="shared" si="17"/>
        <v>4.7619047619047623E-3</v>
      </c>
      <c r="Q135" s="53">
        <f t="shared" si="18"/>
        <v>2000</v>
      </c>
      <c r="R135" s="30">
        <f t="shared" si="19"/>
        <v>4.7619047619047623E-3</v>
      </c>
    </row>
    <row r="136" spans="1:18" ht="25.5" hidden="1" customHeight="1" x14ac:dyDescent="0.25">
      <c r="A136" s="4">
        <v>342</v>
      </c>
      <c r="B136" s="4">
        <v>342</v>
      </c>
      <c r="C136" s="4" t="s">
        <v>576</v>
      </c>
      <c r="D136" s="5" t="s">
        <v>577</v>
      </c>
      <c r="E136" s="5" t="s">
        <v>193</v>
      </c>
      <c r="F136" s="14">
        <v>383</v>
      </c>
      <c r="G136" s="6">
        <f t="shared" si="15"/>
        <v>378</v>
      </c>
      <c r="H136" s="7">
        <v>144774</v>
      </c>
      <c r="I136" s="25">
        <v>390</v>
      </c>
      <c r="J136" s="9" t="s">
        <v>124</v>
      </c>
      <c r="K136" s="10" t="s">
        <v>677</v>
      </c>
      <c r="L136" s="8" t="s">
        <v>536</v>
      </c>
      <c r="M136" s="9" t="str">
        <f t="shared" si="14"/>
        <v>ACEPTAR RECOMENDACIÓN</v>
      </c>
      <c r="N136" s="11" t="s">
        <v>42</v>
      </c>
      <c r="O136" s="26">
        <f t="shared" si="16"/>
        <v>12</v>
      </c>
      <c r="P136" s="28">
        <f t="shared" si="17"/>
        <v>3.0769230769230771E-2</v>
      </c>
      <c r="Q136" s="53">
        <f t="shared" si="18"/>
        <v>4596</v>
      </c>
      <c r="R136" s="30">
        <f t="shared" si="19"/>
        <v>3.0769230769230771E-2</v>
      </c>
    </row>
    <row r="137" spans="1:18" ht="25.5" hidden="1" customHeight="1" x14ac:dyDescent="0.25">
      <c r="A137" s="4">
        <v>343</v>
      </c>
      <c r="B137" s="4">
        <v>343</v>
      </c>
      <c r="C137" s="4" t="s">
        <v>578</v>
      </c>
      <c r="D137" s="5" t="s">
        <v>579</v>
      </c>
      <c r="E137" s="5" t="s">
        <v>193</v>
      </c>
      <c r="F137" s="14">
        <v>750</v>
      </c>
      <c r="G137" s="6">
        <f t="shared" si="15"/>
        <v>389</v>
      </c>
      <c r="H137" s="7">
        <v>291750</v>
      </c>
      <c r="I137" s="25">
        <v>420</v>
      </c>
      <c r="J137" s="9" t="s">
        <v>124</v>
      </c>
      <c r="K137" s="10">
        <v>44673</v>
      </c>
      <c r="L137" s="8" t="s">
        <v>125</v>
      </c>
      <c r="M137" s="9" t="str">
        <f t="shared" si="14"/>
        <v>ACEPTAR RECOMENDACIÓN</v>
      </c>
      <c r="N137" s="11" t="s">
        <v>42</v>
      </c>
      <c r="O137" s="26">
        <f t="shared" si="16"/>
        <v>31</v>
      </c>
      <c r="P137" s="28">
        <f t="shared" si="17"/>
        <v>7.3809523809523811E-2</v>
      </c>
      <c r="Q137" s="53">
        <f t="shared" si="18"/>
        <v>23250</v>
      </c>
      <c r="R137" s="30">
        <f t="shared" si="19"/>
        <v>7.3809523809523811E-2</v>
      </c>
    </row>
    <row r="138" spans="1:18" ht="15" hidden="1" customHeight="1" x14ac:dyDescent="0.25">
      <c r="A138" s="4">
        <v>344</v>
      </c>
      <c r="B138" s="4">
        <v>344</v>
      </c>
      <c r="C138" s="4" t="s">
        <v>580</v>
      </c>
      <c r="D138" s="5" t="s">
        <v>581</v>
      </c>
      <c r="E138" s="5" t="s">
        <v>27</v>
      </c>
      <c r="F138" s="6">
        <v>3000</v>
      </c>
      <c r="G138" s="6">
        <f t="shared" si="15"/>
        <v>424</v>
      </c>
      <c r="H138" s="7">
        <v>1272000</v>
      </c>
      <c r="I138" s="25">
        <v>435</v>
      </c>
      <c r="J138" s="9" t="s">
        <v>124</v>
      </c>
      <c r="K138" s="10">
        <v>44673</v>
      </c>
      <c r="L138" s="8" t="s">
        <v>125</v>
      </c>
      <c r="M138" s="9" t="str">
        <f t="shared" si="14"/>
        <v>ACEPTAR RECOMENDACIÓN</v>
      </c>
      <c r="N138" s="11" t="s">
        <v>42</v>
      </c>
      <c r="O138" s="26">
        <f t="shared" si="16"/>
        <v>11</v>
      </c>
      <c r="P138" s="28">
        <f t="shared" si="17"/>
        <v>2.528735632183908E-2</v>
      </c>
      <c r="Q138" s="53">
        <f t="shared" si="18"/>
        <v>33000</v>
      </c>
      <c r="R138" s="30">
        <f t="shared" si="19"/>
        <v>2.528735632183908E-2</v>
      </c>
    </row>
    <row r="139" spans="1:18" ht="25.5" hidden="1" customHeight="1" x14ac:dyDescent="0.25">
      <c r="A139" s="4">
        <v>345</v>
      </c>
      <c r="B139" s="4">
        <v>345</v>
      </c>
      <c r="C139" s="4" t="s">
        <v>582</v>
      </c>
      <c r="D139" s="5" t="s">
        <v>583</v>
      </c>
      <c r="E139" s="5" t="s">
        <v>193</v>
      </c>
      <c r="F139" s="14">
        <v>600</v>
      </c>
      <c r="G139" s="6">
        <f t="shared" si="15"/>
        <v>410</v>
      </c>
      <c r="H139" s="7">
        <v>246000</v>
      </c>
      <c r="I139" s="25">
        <v>478</v>
      </c>
      <c r="J139" s="9" t="s">
        <v>124</v>
      </c>
      <c r="K139" s="10">
        <v>44673</v>
      </c>
      <c r="L139" s="8" t="s">
        <v>125</v>
      </c>
      <c r="M139" s="9" t="str">
        <f t="shared" si="14"/>
        <v>ACEPTAR RECOMENDACIÓN</v>
      </c>
      <c r="N139" s="11" t="s">
        <v>42</v>
      </c>
      <c r="O139" s="26">
        <f t="shared" si="16"/>
        <v>68</v>
      </c>
      <c r="P139" s="28">
        <f t="shared" si="17"/>
        <v>0.14225941422594143</v>
      </c>
      <c r="Q139" s="53">
        <f t="shared" si="18"/>
        <v>40800</v>
      </c>
      <c r="R139" s="30">
        <f t="shared" si="19"/>
        <v>0.14225941422594143</v>
      </c>
    </row>
    <row r="140" spans="1:18" ht="25.5" hidden="1" customHeight="1" x14ac:dyDescent="0.25">
      <c r="A140" s="4">
        <v>347</v>
      </c>
      <c r="B140" s="4">
        <v>347</v>
      </c>
      <c r="C140" s="4" t="s">
        <v>586</v>
      </c>
      <c r="D140" s="13" t="s">
        <v>587</v>
      </c>
      <c r="E140" s="5" t="s">
        <v>16</v>
      </c>
      <c r="F140" s="14">
        <v>15</v>
      </c>
      <c r="G140" s="6">
        <f t="shared" si="15"/>
        <v>3445</v>
      </c>
      <c r="H140" s="7">
        <v>51675</v>
      </c>
      <c r="I140" s="25" t="s">
        <v>41</v>
      </c>
      <c r="J140" s="9" t="s">
        <v>41</v>
      </c>
      <c r="K140" s="10" t="s">
        <v>41</v>
      </c>
      <c r="L140" s="8" t="s">
        <v>41</v>
      </c>
      <c r="M140" s="9" t="str">
        <f>+IF(I140&gt;G140,"ACEPTAR RECOMENDACIÓN",IF(I140&lt;G140,"NO ACEPTAR RECOMENDACIÓN MAYOR VALOR",IF(I140=G140,"IGUAL VALOR VERIFICACIÓN",)))</f>
        <v>ACEPTAR RECOMENDACIÓN</v>
      </c>
      <c r="N140" s="9" t="s">
        <v>42</v>
      </c>
      <c r="O140" s="26" t="str">
        <f t="shared" si="16"/>
        <v>NO APLICA</v>
      </c>
      <c r="P140" s="28" t="str">
        <f t="shared" si="17"/>
        <v>NO APLICA</v>
      </c>
      <c r="Q140" s="12" t="str">
        <f t="shared" si="18"/>
        <v>NO APLICA</v>
      </c>
      <c r="R140" s="30" t="str">
        <f t="shared" si="19"/>
        <v>NO APLICA</v>
      </c>
    </row>
    <row r="141" spans="1:18" ht="25.5" hidden="1" customHeight="1" x14ac:dyDescent="0.25">
      <c r="A141" s="4">
        <v>348</v>
      </c>
      <c r="B141" s="4">
        <v>348</v>
      </c>
      <c r="C141" s="4" t="s">
        <v>588</v>
      </c>
      <c r="D141" s="13" t="s">
        <v>589</v>
      </c>
      <c r="E141" s="5" t="s">
        <v>16</v>
      </c>
      <c r="F141" s="14">
        <v>20</v>
      </c>
      <c r="G141" s="6">
        <f t="shared" si="15"/>
        <v>3445</v>
      </c>
      <c r="H141" s="7">
        <v>68900</v>
      </c>
      <c r="I141" s="25" t="s">
        <v>41</v>
      </c>
      <c r="J141" s="9" t="s">
        <v>41</v>
      </c>
      <c r="K141" s="10" t="s">
        <v>41</v>
      </c>
      <c r="L141" s="8" t="s">
        <v>41</v>
      </c>
      <c r="M141" s="9" t="str">
        <f>+IF(I141&gt;G141,"ACEPTAR RECOMENDACIÓN",IF(I141&lt;G141,"NO ACEPTAR RECOMENDACIÓN MAYOR VALOR",IF(I141=G141,"IGUAL VALOR VERIFICACIÓN",)))</f>
        <v>ACEPTAR RECOMENDACIÓN</v>
      </c>
      <c r="N141" s="9" t="s">
        <v>42</v>
      </c>
      <c r="O141" s="26" t="str">
        <f t="shared" si="16"/>
        <v>NO APLICA</v>
      </c>
      <c r="P141" s="28" t="str">
        <f t="shared" si="17"/>
        <v>NO APLICA</v>
      </c>
      <c r="Q141" s="12" t="str">
        <f t="shared" si="18"/>
        <v>NO APLICA</v>
      </c>
      <c r="R141" s="30" t="str">
        <f t="shared" si="19"/>
        <v>NO APLICA</v>
      </c>
    </row>
    <row r="142" spans="1:18" ht="38.25" hidden="1" x14ac:dyDescent="0.25">
      <c r="A142" s="4">
        <v>350</v>
      </c>
      <c r="B142" s="4">
        <v>350</v>
      </c>
      <c r="C142" s="4" t="s">
        <v>592</v>
      </c>
      <c r="D142" s="13" t="s">
        <v>593</v>
      </c>
      <c r="E142" s="5" t="s">
        <v>180</v>
      </c>
      <c r="F142" s="14">
        <v>32</v>
      </c>
      <c r="G142" s="6">
        <f t="shared" si="15"/>
        <v>5300</v>
      </c>
      <c r="H142" s="7">
        <v>169600</v>
      </c>
      <c r="I142" s="25" t="s">
        <v>41</v>
      </c>
      <c r="J142" s="9" t="s">
        <v>41</v>
      </c>
      <c r="K142" s="10" t="s">
        <v>41</v>
      </c>
      <c r="L142" s="8" t="s">
        <v>41</v>
      </c>
      <c r="M142" s="9" t="str">
        <f>+IF(I142&gt;G142,"ACEPTAR RECOMENDACIÓN",IF(I142&lt;G142,"NO ACEPTAR RECOMENDACIÓN MAYOR VALOR",IF(I142=G142,"IGUAL VALOR VERIFICACIÓN",)))</f>
        <v>ACEPTAR RECOMENDACIÓN</v>
      </c>
      <c r="N142" s="9" t="s">
        <v>42</v>
      </c>
      <c r="O142" s="26" t="str">
        <f t="shared" si="16"/>
        <v>NO APLICA</v>
      </c>
      <c r="P142" s="28" t="str">
        <f t="shared" si="17"/>
        <v>NO APLICA</v>
      </c>
      <c r="Q142" s="12" t="str">
        <f t="shared" si="18"/>
        <v>NO APLICA</v>
      </c>
      <c r="R142" s="30" t="str">
        <f t="shared" si="19"/>
        <v>NO APLICA</v>
      </c>
    </row>
    <row r="143" spans="1:18" ht="51" hidden="1" x14ac:dyDescent="0.25">
      <c r="A143" s="4">
        <v>353</v>
      </c>
      <c r="B143" s="4">
        <v>353</v>
      </c>
      <c r="C143" s="4" t="s">
        <v>595</v>
      </c>
      <c r="D143" s="13" t="s">
        <v>596</v>
      </c>
      <c r="E143" s="5" t="s">
        <v>180</v>
      </c>
      <c r="F143" s="14">
        <v>28</v>
      </c>
      <c r="G143" s="6">
        <f t="shared" si="15"/>
        <v>14300</v>
      </c>
      <c r="H143" s="7">
        <v>400400</v>
      </c>
      <c r="I143" s="25" t="s">
        <v>41</v>
      </c>
      <c r="J143" s="9" t="s">
        <v>41</v>
      </c>
      <c r="K143" s="10" t="s">
        <v>41</v>
      </c>
      <c r="L143" s="8" t="s">
        <v>41</v>
      </c>
      <c r="M143" s="9" t="str">
        <f>+IF(I143&gt;G143,"ACEPTAR RECOMENDACIÓN",IF(I143&lt;G143,"NO ACEPTAR RECOMENDACIÓN MAYOR VALOR",IF(I143=G143,"IGUAL VALOR VERIFICACIÓN",)))</f>
        <v>ACEPTAR RECOMENDACIÓN</v>
      </c>
      <c r="N143" s="9" t="s">
        <v>42</v>
      </c>
      <c r="O143" s="26" t="str">
        <f t="shared" si="16"/>
        <v>NO APLICA</v>
      </c>
      <c r="P143" s="28" t="str">
        <f t="shared" si="17"/>
        <v>NO APLICA</v>
      </c>
      <c r="Q143" s="12" t="str">
        <f t="shared" si="18"/>
        <v>NO APLICA</v>
      </c>
      <c r="R143" s="30" t="str">
        <f t="shared" si="19"/>
        <v>NO APLICA</v>
      </c>
    </row>
    <row r="144" spans="1:18" ht="38.25" hidden="1" x14ac:dyDescent="0.25">
      <c r="A144" s="4">
        <v>355</v>
      </c>
      <c r="B144" s="4">
        <v>355</v>
      </c>
      <c r="C144" s="4" t="s">
        <v>598</v>
      </c>
      <c r="D144" s="13" t="s">
        <v>599</v>
      </c>
      <c r="E144" s="5" t="s">
        <v>180</v>
      </c>
      <c r="F144" s="14">
        <v>70</v>
      </c>
      <c r="G144" s="6">
        <f t="shared" si="15"/>
        <v>6100</v>
      </c>
      <c r="H144" s="7">
        <v>427000</v>
      </c>
      <c r="I144" s="25" t="s">
        <v>41</v>
      </c>
      <c r="J144" s="9" t="s">
        <v>41</v>
      </c>
      <c r="K144" s="10" t="s">
        <v>41</v>
      </c>
      <c r="L144" s="8" t="s">
        <v>41</v>
      </c>
      <c r="M144" s="9" t="str">
        <f t="shared" ref="M144:M164" si="20">+IF(I144&gt;G144,"ACEPTAR RECOMENDACIÓN",IF(I144&lt;G144,"NO ACEPTAR RECOMENDACIÓN MAYOR VALOR",IF(I144=G144,"IGUAL VALOR VERIFICACIÓN",)))</f>
        <v>ACEPTAR RECOMENDACIÓN</v>
      </c>
      <c r="N144" s="9" t="s">
        <v>42</v>
      </c>
      <c r="O144" s="26" t="str">
        <f t="shared" si="16"/>
        <v>NO APLICA</v>
      </c>
      <c r="P144" s="28" t="str">
        <f t="shared" si="17"/>
        <v>NO APLICA</v>
      </c>
      <c r="Q144" s="12" t="str">
        <f t="shared" si="18"/>
        <v>NO APLICA</v>
      </c>
      <c r="R144" s="30" t="str">
        <f t="shared" si="19"/>
        <v>NO APLICA</v>
      </c>
    </row>
    <row r="145" spans="1:18" ht="51" hidden="1" x14ac:dyDescent="0.25">
      <c r="A145" s="4">
        <v>356</v>
      </c>
      <c r="B145" s="4">
        <v>356</v>
      </c>
      <c r="C145" s="4" t="s">
        <v>600</v>
      </c>
      <c r="D145" s="13" t="s">
        <v>601</v>
      </c>
      <c r="E145" s="5" t="s">
        <v>180</v>
      </c>
      <c r="F145" s="14">
        <v>85</v>
      </c>
      <c r="G145" s="6">
        <f t="shared" si="15"/>
        <v>5500</v>
      </c>
      <c r="H145" s="7">
        <v>467500</v>
      </c>
      <c r="I145" s="25" t="s">
        <v>41</v>
      </c>
      <c r="J145" s="9" t="s">
        <v>41</v>
      </c>
      <c r="K145" s="10" t="s">
        <v>41</v>
      </c>
      <c r="L145" s="8" t="s">
        <v>41</v>
      </c>
      <c r="M145" s="9" t="str">
        <f t="shared" si="20"/>
        <v>ACEPTAR RECOMENDACIÓN</v>
      </c>
      <c r="N145" s="9" t="s">
        <v>42</v>
      </c>
      <c r="O145" s="26" t="str">
        <f t="shared" si="16"/>
        <v>NO APLICA</v>
      </c>
      <c r="P145" s="28" t="str">
        <f t="shared" si="17"/>
        <v>NO APLICA</v>
      </c>
      <c r="Q145" s="12" t="str">
        <f t="shared" si="18"/>
        <v>NO APLICA</v>
      </c>
      <c r="R145" s="30" t="str">
        <f t="shared" si="19"/>
        <v>NO APLICA</v>
      </c>
    </row>
    <row r="146" spans="1:18" ht="15" hidden="1" customHeight="1" x14ac:dyDescent="0.25">
      <c r="A146" s="4">
        <v>357</v>
      </c>
      <c r="B146" s="4">
        <v>357</v>
      </c>
      <c r="C146" s="4" t="s">
        <v>602</v>
      </c>
      <c r="D146" s="5" t="s">
        <v>603</v>
      </c>
      <c r="E146" s="5" t="s">
        <v>27</v>
      </c>
      <c r="F146" s="14">
        <v>465</v>
      </c>
      <c r="G146" s="6">
        <f t="shared" si="15"/>
        <v>218</v>
      </c>
      <c r="H146" s="7">
        <v>101370</v>
      </c>
      <c r="I146" s="25" t="s">
        <v>41</v>
      </c>
      <c r="J146" s="9" t="s">
        <v>41</v>
      </c>
      <c r="K146" s="10" t="s">
        <v>41</v>
      </c>
      <c r="L146" s="8" t="s">
        <v>41</v>
      </c>
      <c r="M146" s="9" t="str">
        <f t="shared" si="20"/>
        <v>ACEPTAR RECOMENDACIÓN</v>
      </c>
      <c r="N146" s="9" t="s">
        <v>42</v>
      </c>
      <c r="O146" s="26" t="str">
        <f t="shared" si="16"/>
        <v>NO APLICA</v>
      </c>
      <c r="P146" s="28" t="str">
        <f t="shared" si="17"/>
        <v>NO APLICA</v>
      </c>
      <c r="Q146" s="12" t="str">
        <f t="shared" si="18"/>
        <v>NO APLICA</v>
      </c>
      <c r="R146" s="30" t="str">
        <f t="shared" si="19"/>
        <v>NO APLICA</v>
      </c>
    </row>
    <row r="147" spans="1:18" ht="15" hidden="1" customHeight="1" x14ac:dyDescent="0.25">
      <c r="A147" s="4">
        <v>360</v>
      </c>
      <c r="B147" s="4">
        <v>360</v>
      </c>
      <c r="C147" s="4" t="s">
        <v>606</v>
      </c>
      <c r="D147" s="5" t="s">
        <v>607</v>
      </c>
      <c r="E147" s="5" t="s">
        <v>27</v>
      </c>
      <c r="F147" s="14">
        <v>2</v>
      </c>
      <c r="G147" s="6">
        <f t="shared" si="15"/>
        <v>2269</v>
      </c>
      <c r="H147" s="7">
        <v>4538</v>
      </c>
      <c r="I147" s="25" t="s">
        <v>41</v>
      </c>
      <c r="J147" s="9" t="s">
        <v>41</v>
      </c>
      <c r="K147" s="10" t="s">
        <v>41</v>
      </c>
      <c r="L147" s="8" t="s">
        <v>41</v>
      </c>
      <c r="M147" s="9" t="str">
        <f t="shared" si="20"/>
        <v>ACEPTAR RECOMENDACIÓN</v>
      </c>
      <c r="N147" s="9" t="s">
        <v>42</v>
      </c>
      <c r="O147" s="26" t="str">
        <f t="shared" si="16"/>
        <v>NO APLICA</v>
      </c>
      <c r="P147" s="28" t="str">
        <f t="shared" si="17"/>
        <v>NO APLICA</v>
      </c>
      <c r="Q147" s="12" t="str">
        <f t="shared" si="18"/>
        <v>NO APLICA</v>
      </c>
      <c r="R147" s="30" t="str">
        <f t="shared" si="19"/>
        <v>NO APLICA</v>
      </c>
    </row>
    <row r="148" spans="1:18" ht="15" hidden="1" customHeight="1" x14ac:dyDescent="0.25">
      <c r="A148" s="4">
        <v>361</v>
      </c>
      <c r="B148" s="4">
        <v>361</v>
      </c>
      <c r="C148" s="4" t="s">
        <v>608</v>
      </c>
      <c r="D148" s="5" t="s">
        <v>609</v>
      </c>
      <c r="E148" s="5" t="s">
        <v>27</v>
      </c>
      <c r="F148" s="14">
        <v>2</v>
      </c>
      <c r="G148" s="6">
        <f t="shared" si="15"/>
        <v>2335</v>
      </c>
      <c r="H148" s="7">
        <v>4670</v>
      </c>
      <c r="I148" s="25" t="s">
        <v>41</v>
      </c>
      <c r="J148" s="9" t="s">
        <v>41</v>
      </c>
      <c r="K148" s="10" t="s">
        <v>41</v>
      </c>
      <c r="L148" s="8" t="s">
        <v>41</v>
      </c>
      <c r="M148" s="9" t="str">
        <f t="shared" si="20"/>
        <v>ACEPTAR RECOMENDACIÓN</v>
      </c>
      <c r="N148" s="9" t="s">
        <v>42</v>
      </c>
      <c r="O148" s="26" t="str">
        <f t="shared" si="16"/>
        <v>NO APLICA</v>
      </c>
      <c r="P148" s="28" t="str">
        <f t="shared" si="17"/>
        <v>NO APLICA</v>
      </c>
      <c r="Q148" s="12" t="str">
        <f t="shared" si="18"/>
        <v>NO APLICA</v>
      </c>
      <c r="R148" s="30" t="str">
        <f t="shared" si="19"/>
        <v>NO APLICA</v>
      </c>
    </row>
    <row r="149" spans="1:18" ht="15" hidden="1" customHeight="1" x14ac:dyDescent="0.25">
      <c r="A149" s="4">
        <v>362</v>
      </c>
      <c r="B149" s="4">
        <v>362</v>
      </c>
      <c r="C149" s="4" t="s">
        <v>610</v>
      </c>
      <c r="D149" s="5" t="s">
        <v>611</v>
      </c>
      <c r="E149" s="5" t="s">
        <v>27</v>
      </c>
      <c r="F149" s="14">
        <v>3</v>
      </c>
      <c r="G149" s="6">
        <f t="shared" si="15"/>
        <v>2468</v>
      </c>
      <c r="H149" s="7">
        <v>7404</v>
      </c>
      <c r="I149" s="25" t="s">
        <v>41</v>
      </c>
      <c r="J149" s="9" t="s">
        <v>41</v>
      </c>
      <c r="K149" s="10" t="s">
        <v>41</v>
      </c>
      <c r="L149" s="8" t="s">
        <v>41</v>
      </c>
      <c r="M149" s="9" t="str">
        <f t="shared" si="20"/>
        <v>ACEPTAR RECOMENDACIÓN</v>
      </c>
      <c r="N149" s="9" t="s">
        <v>42</v>
      </c>
      <c r="O149" s="26" t="str">
        <f t="shared" si="16"/>
        <v>NO APLICA</v>
      </c>
      <c r="P149" s="28" t="str">
        <f t="shared" si="17"/>
        <v>NO APLICA</v>
      </c>
      <c r="Q149" s="12" t="str">
        <f t="shared" si="18"/>
        <v>NO APLICA</v>
      </c>
      <c r="R149" s="30" t="str">
        <f t="shared" si="19"/>
        <v>NO APLICA</v>
      </c>
    </row>
    <row r="150" spans="1:18" ht="15" hidden="1" customHeight="1" x14ac:dyDescent="0.25">
      <c r="A150" s="4">
        <v>367</v>
      </c>
      <c r="B150" s="4">
        <v>367</v>
      </c>
      <c r="C150" s="4" t="s">
        <v>620</v>
      </c>
      <c r="D150" s="5" t="s">
        <v>621</v>
      </c>
      <c r="E150" s="5" t="s">
        <v>27</v>
      </c>
      <c r="F150" s="14">
        <v>6</v>
      </c>
      <c r="G150" s="6">
        <f t="shared" si="15"/>
        <v>3016</v>
      </c>
      <c r="H150" s="7">
        <v>18096</v>
      </c>
      <c r="I150" s="25" t="s">
        <v>41</v>
      </c>
      <c r="J150" s="9" t="s">
        <v>41</v>
      </c>
      <c r="K150" s="10" t="s">
        <v>41</v>
      </c>
      <c r="L150" s="8" t="s">
        <v>41</v>
      </c>
      <c r="M150" s="9" t="str">
        <f t="shared" si="20"/>
        <v>ACEPTAR RECOMENDACIÓN</v>
      </c>
      <c r="N150" s="9" t="s">
        <v>42</v>
      </c>
      <c r="O150" s="26" t="str">
        <f t="shared" si="16"/>
        <v>NO APLICA</v>
      </c>
      <c r="P150" s="28" t="str">
        <f t="shared" si="17"/>
        <v>NO APLICA</v>
      </c>
      <c r="Q150" s="12" t="str">
        <f t="shared" si="18"/>
        <v>NO APLICA</v>
      </c>
      <c r="R150" s="30" t="str">
        <f t="shared" si="19"/>
        <v>NO APLICA</v>
      </c>
    </row>
    <row r="151" spans="1:18" ht="38.25" hidden="1" customHeight="1" x14ac:dyDescent="0.25">
      <c r="A151" s="4">
        <v>368</v>
      </c>
      <c r="B151" s="4">
        <v>368</v>
      </c>
      <c r="C151" s="4" t="s">
        <v>622</v>
      </c>
      <c r="D151" s="5" t="s">
        <v>623</v>
      </c>
      <c r="E151" s="13" t="s">
        <v>222</v>
      </c>
      <c r="F151" s="14">
        <v>2</v>
      </c>
      <c r="G151" s="6">
        <f t="shared" si="15"/>
        <v>6188</v>
      </c>
      <c r="H151" s="7">
        <v>12376</v>
      </c>
      <c r="I151" s="25">
        <v>6560</v>
      </c>
      <c r="J151" s="9" t="s">
        <v>283</v>
      </c>
      <c r="K151" s="10">
        <v>44832</v>
      </c>
      <c r="L151" s="8" t="s">
        <v>284</v>
      </c>
      <c r="M151" s="9" t="str">
        <f t="shared" si="20"/>
        <v>ACEPTAR RECOMENDACIÓN</v>
      </c>
      <c r="N151" s="11" t="s">
        <v>42</v>
      </c>
      <c r="O151" s="26">
        <f t="shared" si="16"/>
        <v>372</v>
      </c>
      <c r="P151" s="28">
        <f t="shared" si="17"/>
        <v>5.6707317073170734E-2</v>
      </c>
      <c r="Q151" s="53">
        <f t="shared" si="18"/>
        <v>744</v>
      </c>
      <c r="R151" s="30">
        <f t="shared" si="19"/>
        <v>5.6707317073170734E-2</v>
      </c>
    </row>
    <row r="152" spans="1:18" ht="38.25" hidden="1" customHeight="1" x14ac:dyDescent="0.25">
      <c r="A152" s="4">
        <v>369</v>
      </c>
      <c r="B152" s="4">
        <v>369</v>
      </c>
      <c r="C152" s="4" t="s">
        <v>624</v>
      </c>
      <c r="D152" s="5" t="s">
        <v>625</v>
      </c>
      <c r="E152" s="13" t="s">
        <v>222</v>
      </c>
      <c r="F152" s="14">
        <v>2</v>
      </c>
      <c r="G152" s="6">
        <f t="shared" si="15"/>
        <v>6188</v>
      </c>
      <c r="H152" s="7">
        <v>12376</v>
      </c>
      <c r="I152" s="25">
        <v>6560</v>
      </c>
      <c r="J152" s="9" t="s">
        <v>283</v>
      </c>
      <c r="K152" s="10">
        <v>44832</v>
      </c>
      <c r="L152" s="8" t="s">
        <v>284</v>
      </c>
      <c r="M152" s="9" t="str">
        <f t="shared" si="20"/>
        <v>ACEPTAR RECOMENDACIÓN</v>
      </c>
      <c r="N152" s="11" t="s">
        <v>42</v>
      </c>
      <c r="O152" s="26">
        <f t="shared" si="16"/>
        <v>372</v>
      </c>
      <c r="P152" s="28">
        <f t="shared" si="17"/>
        <v>5.6707317073170734E-2</v>
      </c>
      <c r="Q152" s="53">
        <f t="shared" si="18"/>
        <v>744</v>
      </c>
      <c r="R152" s="30">
        <f t="shared" si="19"/>
        <v>5.6707317073170734E-2</v>
      </c>
    </row>
    <row r="153" spans="1:18" ht="38.25" hidden="1" customHeight="1" x14ac:dyDescent="0.25">
      <c r="A153" s="4">
        <v>370</v>
      </c>
      <c r="B153" s="4">
        <v>370</v>
      </c>
      <c r="C153" s="4" t="s">
        <v>626</v>
      </c>
      <c r="D153" s="5" t="s">
        <v>627</v>
      </c>
      <c r="E153" s="13" t="s">
        <v>222</v>
      </c>
      <c r="F153" s="14">
        <v>2</v>
      </c>
      <c r="G153" s="6">
        <f t="shared" si="15"/>
        <v>6188</v>
      </c>
      <c r="H153" s="7">
        <v>12376</v>
      </c>
      <c r="I153" s="25">
        <v>6560</v>
      </c>
      <c r="J153" s="9" t="s">
        <v>283</v>
      </c>
      <c r="K153" s="10">
        <v>44832</v>
      </c>
      <c r="L153" s="8" t="s">
        <v>284</v>
      </c>
      <c r="M153" s="9" t="str">
        <f t="shared" si="20"/>
        <v>ACEPTAR RECOMENDACIÓN</v>
      </c>
      <c r="N153" s="11" t="s">
        <v>42</v>
      </c>
      <c r="O153" s="26">
        <f t="shared" si="16"/>
        <v>372</v>
      </c>
      <c r="P153" s="28">
        <f t="shared" si="17"/>
        <v>5.6707317073170734E-2</v>
      </c>
      <c r="Q153" s="53">
        <f t="shared" si="18"/>
        <v>744</v>
      </c>
      <c r="R153" s="30">
        <f t="shared" si="19"/>
        <v>5.6707317073170734E-2</v>
      </c>
    </row>
    <row r="154" spans="1:18" ht="38.25" hidden="1" customHeight="1" x14ac:dyDescent="0.25">
      <c r="A154" s="4">
        <v>371</v>
      </c>
      <c r="B154" s="4">
        <v>371</v>
      </c>
      <c r="C154" s="4" t="s">
        <v>628</v>
      </c>
      <c r="D154" s="5" t="s">
        <v>629</v>
      </c>
      <c r="E154" s="13" t="s">
        <v>222</v>
      </c>
      <c r="F154" s="14">
        <v>2</v>
      </c>
      <c r="G154" s="6">
        <f t="shared" si="15"/>
        <v>6188</v>
      </c>
      <c r="H154" s="7">
        <v>12376</v>
      </c>
      <c r="I154" s="25" t="s">
        <v>41</v>
      </c>
      <c r="J154" s="9" t="s">
        <v>41</v>
      </c>
      <c r="K154" s="10" t="s">
        <v>41</v>
      </c>
      <c r="L154" s="8" t="s">
        <v>41</v>
      </c>
      <c r="M154" s="9" t="str">
        <f t="shared" si="20"/>
        <v>ACEPTAR RECOMENDACIÓN</v>
      </c>
      <c r="N154" s="9" t="s">
        <v>42</v>
      </c>
      <c r="O154" s="26" t="str">
        <f t="shared" si="16"/>
        <v>NO APLICA</v>
      </c>
      <c r="P154" s="28" t="str">
        <f t="shared" si="17"/>
        <v>NO APLICA</v>
      </c>
      <c r="Q154" s="12" t="str">
        <f t="shared" si="18"/>
        <v>NO APLICA</v>
      </c>
      <c r="R154" s="30" t="str">
        <f t="shared" si="19"/>
        <v>NO APLICA</v>
      </c>
    </row>
    <row r="155" spans="1:18" ht="15" hidden="1" customHeight="1" x14ac:dyDescent="0.25">
      <c r="A155" s="4">
        <v>382</v>
      </c>
      <c r="B155" s="4">
        <v>382</v>
      </c>
      <c r="C155" s="4" t="s">
        <v>641</v>
      </c>
      <c r="D155" s="5" t="s">
        <v>642</v>
      </c>
      <c r="E155" s="5" t="s">
        <v>16</v>
      </c>
      <c r="F155" s="14">
        <v>137</v>
      </c>
      <c r="G155" s="6">
        <f t="shared" si="15"/>
        <v>15789</v>
      </c>
      <c r="H155" s="7">
        <v>2163093</v>
      </c>
      <c r="I155" s="25" t="s">
        <v>41</v>
      </c>
      <c r="J155" s="9" t="s">
        <v>41</v>
      </c>
      <c r="K155" s="10" t="s">
        <v>41</v>
      </c>
      <c r="L155" s="8" t="s">
        <v>41</v>
      </c>
      <c r="M155" s="9" t="str">
        <f t="shared" si="20"/>
        <v>ACEPTAR RECOMENDACIÓN</v>
      </c>
      <c r="N155" s="9" t="s">
        <v>42</v>
      </c>
      <c r="O155" s="26" t="str">
        <f t="shared" si="16"/>
        <v>NO APLICA</v>
      </c>
      <c r="P155" s="28" t="str">
        <f t="shared" si="17"/>
        <v>NO APLICA</v>
      </c>
      <c r="Q155" s="12" t="str">
        <f t="shared" si="18"/>
        <v>NO APLICA</v>
      </c>
      <c r="R155" s="30" t="str">
        <f t="shared" si="19"/>
        <v>NO APLICA</v>
      </c>
    </row>
    <row r="156" spans="1:18" ht="30" hidden="1" customHeight="1" x14ac:dyDescent="0.25">
      <c r="A156" s="4">
        <v>383</v>
      </c>
      <c r="B156" s="4">
        <v>383</v>
      </c>
      <c r="C156" s="4" t="s">
        <v>643</v>
      </c>
      <c r="D156" s="13" t="s">
        <v>644</v>
      </c>
      <c r="E156" s="5" t="s">
        <v>16</v>
      </c>
      <c r="F156" s="14">
        <v>750</v>
      </c>
      <c r="G156" s="6">
        <f t="shared" si="15"/>
        <v>1045</v>
      </c>
      <c r="H156" s="7">
        <v>783750</v>
      </c>
      <c r="I156" s="25">
        <v>1136</v>
      </c>
      <c r="J156" s="9" t="s">
        <v>146</v>
      </c>
      <c r="K156" s="10">
        <v>44835</v>
      </c>
      <c r="L156" s="8" t="s">
        <v>147</v>
      </c>
      <c r="M156" s="9" t="str">
        <f t="shared" si="20"/>
        <v>ACEPTAR RECOMENDACIÓN</v>
      </c>
      <c r="N156" s="11" t="s">
        <v>42</v>
      </c>
      <c r="O156" s="26">
        <f t="shared" si="16"/>
        <v>91</v>
      </c>
      <c r="P156" s="28">
        <f t="shared" si="17"/>
        <v>8.0105633802816906E-2</v>
      </c>
      <c r="Q156" s="53">
        <f t="shared" si="18"/>
        <v>68250</v>
      </c>
      <c r="R156" s="30">
        <f t="shared" si="19"/>
        <v>8.0105633802816906E-2</v>
      </c>
    </row>
    <row r="157" spans="1:18" ht="25.5" hidden="1" customHeight="1" x14ac:dyDescent="0.25">
      <c r="A157" s="4">
        <v>384</v>
      </c>
      <c r="B157" s="4">
        <v>384</v>
      </c>
      <c r="C157" s="4" t="s">
        <v>645</v>
      </c>
      <c r="D157" s="13" t="s">
        <v>646</v>
      </c>
      <c r="E157" s="5" t="s">
        <v>16</v>
      </c>
      <c r="F157" s="14">
        <v>291</v>
      </c>
      <c r="G157" s="6">
        <f t="shared" si="15"/>
        <v>835</v>
      </c>
      <c r="H157" s="7">
        <v>242985</v>
      </c>
      <c r="I157" s="25">
        <v>1113</v>
      </c>
      <c r="J157" s="9" t="s">
        <v>95</v>
      </c>
      <c r="K157" s="10">
        <v>44546</v>
      </c>
      <c r="L157" s="8" t="s">
        <v>96</v>
      </c>
      <c r="M157" s="9" t="str">
        <f t="shared" si="20"/>
        <v>ACEPTAR RECOMENDACIÓN</v>
      </c>
      <c r="N157" s="11" t="s">
        <v>42</v>
      </c>
      <c r="O157" s="26">
        <f t="shared" si="16"/>
        <v>278</v>
      </c>
      <c r="P157" s="28">
        <f t="shared" si="17"/>
        <v>0.24977538185085355</v>
      </c>
      <c r="Q157" s="53">
        <f t="shared" si="18"/>
        <v>80898</v>
      </c>
      <c r="R157" s="30">
        <f t="shared" si="19"/>
        <v>0.24977538185085355</v>
      </c>
    </row>
    <row r="158" spans="1:18" ht="25.5" hidden="1" customHeight="1" x14ac:dyDescent="0.25">
      <c r="A158" s="4">
        <v>386</v>
      </c>
      <c r="B158" s="4">
        <v>386</v>
      </c>
      <c r="C158" s="4" t="s">
        <v>649</v>
      </c>
      <c r="D158" s="13" t="s">
        <v>650</v>
      </c>
      <c r="E158" s="5" t="s">
        <v>16</v>
      </c>
      <c r="F158" s="14">
        <v>600</v>
      </c>
      <c r="G158" s="6">
        <f t="shared" si="15"/>
        <v>1615</v>
      </c>
      <c r="H158" s="7">
        <v>969000</v>
      </c>
      <c r="I158" s="25" t="s">
        <v>41</v>
      </c>
      <c r="J158" s="9" t="s">
        <v>41</v>
      </c>
      <c r="K158" s="10" t="s">
        <v>41</v>
      </c>
      <c r="L158" s="8" t="s">
        <v>41</v>
      </c>
      <c r="M158" s="9" t="str">
        <f t="shared" si="20"/>
        <v>ACEPTAR RECOMENDACIÓN</v>
      </c>
      <c r="N158" s="9" t="s">
        <v>42</v>
      </c>
      <c r="O158" s="26" t="str">
        <f t="shared" si="16"/>
        <v>NO APLICA</v>
      </c>
      <c r="P158" s="28" t="str">
        <f t="shared" si="17"/>
        <v>NO APLICA</v>
      </c>
      <c r="Q158" s="12" t="str">
        <f t="shared" si="18"/>
        <v>NO APLICA</v>
      </c>
      <c r="R158" s="30" t="str">
        <f t="shared" si="19"/>
        <v>NO APLICA</v>
      </c>
    </row>
    <row r="159" spans="1:18" ht="15" hidden="1" customHeight="1" x14ac:dyDescent="0.25">
      <c r="A159" s="4">
        <v>387</v>
      </c>
      <c r="B159" s="4">
        <v>387</v>
      </c>
      <c r="C159" s="4" t="s">
        <v>651</v>
      </c>
      <c r="D159" s="5" t="s">
        <v>652</v>
      </c>
      <c r="E159" s="5" t="s">
        <v>27</v>
      </c>
      <c r="F159" s="14">
        <v>70</v>
      </c>
      <c r="G159" s="6">
        <f t="shared" si="15"/>
        <v>2849</v>
      </c>
      <c r="H159" s="7">
        <v>199430</v>
      </c>
      <c r="I159" s="25" t="s">
        <v>41</v>
      </c>
      <c r="J159" s="9" t="s">
        <v>41</v>
      </c>
      <c r="K159" s="10" t="s">
        <v>41</v>
      </c>
      <c r="L159" s="8" t="s">
        <v>41</v>
      </c>
      <c r="M159" s="9" t="str">
        <f t="shared" si="20"/>
        <v>ACEPTAR RECOMENDACIÓN</v>
      </c>
      <c r="N159" s="9" t="s">
        <v>42</v>
      </c>
      <c r="O159" s="26" t="str">
        <f t="shared" si="16"/>
        <v>NO APLICA</v>
      </c>
      <c r="P159" s="28" t="str">
        <f t="shared" si="17"/>
        <v>NO APLICA</v>
      </c>
      <c r="Q159" s="12" t="str">
        <f t="shared" si="18"/>
        <v>NO APLICA</v>
      </c>
      <c r="R159" s="30" t="str">
        <f t="shared" si="19"/>
        <v>NO APLICA</v>
      </c>
    </row>
    <row r="160" spans="1:18" ht="15" hidden="1" customHeight="1" x14ac:dyDescent="0.25">
      <c r="A160" s="4">
        <v>388</v>
      </c>
      <c r="B160" s="4">
        <v>388</v>
      </c>
      <c r="C160" s="4" t="s">
        <v>653</v>
      </c>
      <c r="D160" s="5" t="s">
        <v>654</v>
      </c>
      <c r="E160" s="5" t="s">
        <v>27</v>
      </c>
      <c r="F160" s="14">
        <v>70</v>
      </c>
      <c r="G160" s="6">
        <f t="shared" si="15"/>
        <v>3488</v>
      </c>
      <c r="H160" s="7">
        <v>244160</v>
      </c>
      <c r="I160" s="25" t="s">
        <v>41</v>
      </c>
      <c r="J160" s="9" t="s">
        <v>41</v>
      </c>
      <c r="K160" s="10" t="s">
        <v>41</v>
      </c>
      <c r="L160" s="8" t="s">
        <v>41</v>
      </c>
      <c r="M160" s="9" t="str">
        <f t="shared" si="20"/>
        <v>ACEPTAR RECOMENDACIÓN</v>
      </c>
      <c r="N160" s="9" t="s">
        <v>42</v>
      </c>
      <c r="O160" s="26" t="str">
        <f t="shared" si="16"/>
        <v>NO APLICA</v>
      </c>
      <c r="P160" s="28" t="str">
        <f t="shared" si="17"/>
        <v>NO APLICA</v>
      </c>
      <c r="Q160" s="12" t="str">
        <f t="shared" si="18"/>
        <v>NO APLICA</v>
      </c>
      <c r="R160" s="30" t="str">
        <f t="shared" si="19"/>
        <v>NO APLICA</v>
      </c>
    </row>
    <row r="161" spans="1:18" ht="15" hidden="1" customHeight="1" x14ac:dyDescent="0.25">
      <c r="A161" s="4">
        <v>390</v>
      </c>
      <c r="B161" s="4">
        <v>390</v>
      </c>
      <c r="C161" s="4" t="s">
        <v>657</v>
      </c>
      <c r="D161" s="5" t="s">
        <v>658</v>
      </c>
      <c r="E161" s="5" t="s">
        <v>16</v>
      </c>
      <c r="F161" s="14">
        <v>353</v>
      </c>
      <c r="G161" s="6">
        <f t="shared" si="15"/>
        <v>1095</v>
      </c>
      <c r="H161" s="7">
        <v>386535</v>
      </c>
      <c r="I161" s="25">
        <v>1113</v>
      </c>
      <c r="J161" s="9" t="s">
        <v>95</v>
      </c>
      <c r="K161" s="10">
        <v>44546</v>
      </c>
      <c r="L161" s="8" t="s">
        <v>96</v>
      </c>
      <c r="M161" s="9" t="str">
        <f t="shared" si="20"/>
        <v>ACEPTAR RECOMENDACIÓN</v>
      </c>
      <c r="N161" s="11" t="s">
        <v>42</v>
      </c>
      <c r="O161" s="26">
        <f t="shared" si="16"/>
        <v>18</v>
      </c>
      <c r="P161" s="28">
        <f t="shared" si="17"/>
        <v>1.6172506738544475E-2</v>
      </c>
      <c r="Q161" s="53">
        <f t="shared" si="18"/>
        <v>6354</v>
      </c>
      <c r="R161" s="30">
        <f t="shared" si="19"/>
        <v>1.6172506738544475E-2</v>
      </c>
    </row>
    <row r="162" spans="1:18" ht="15" hidden="1" customHeight="1" x14ac:dyDescent="0.25">
      <c r="A162" s="4">
        <v>391</v>
      </c>
      <c r="B162" s="4">
        <v>391</v>
      </c>
      <c r="C162" s="4" t="s">
        <v>659</v>
      </c>
      <c r="D162" s="5" t="s">
        <v>660</v>
      </c>
      <c r="E162" s="5" t="s">
        <v>59</v>
      </c>
      <c r="F162" s="14">
        <v>750</v>
      </c>
      <c r="G162" s="6">
        <f t="shared" si="15"/>
        <v>1800</v>
      </c>
      <c r="H162" s="7">
        <v>1350000</v>
      </c>
      <c r="I162" s="25" t="s">
        <v>41</v>
      </c>
      <c r="J162" s="9" t="s">
        <v>41</v>
      </c>
      <c r="K162" s="10" t="s">
        <v>41</v>
      </c>
      <c r="L162" s="8" t="s">
        <v>41</v>
      </c>
      <c r="M162" s="9" t="str">
        <f t="shared" si="20"/>
        <v>ACEPTAR RECOMENDACIÓN</v>
      </c>
      <c r="N162" s="9" t="s">
        <v>42</v>
      </c>
      <c r="O162" s="26" t="str">
        <f t="shared" si="16"/>
        <v>NO APLICA</v>
      </c>
      <c r="P162" s="28" t="str">
        <f t="shared" si="17"/>
        <v>NO APLICA</v>
      </c>
      <c r="Q162" s="12" t="str">
        <f t="shared" si="18"/>
        <v>NO APLICA</v>
      </c>
      <c r="R162" s="30" t="str">
        <f t="shared" si="19"/>
        <v>NO APLICA</v>
      </c>
    </row>
    <row r="163" spans="1:18" ht="15" hidden="1" customHeight="1" x14ac:dyDescent="0.25">
      <c r="A163" s="4">
        <v>392</v>
      </c>
      <c r="B163" s="4">
        <v>392</v>
      </c>
      <c r="C163" s="4" t="s">
        <v>661</v>
      </c>
      <c r="D163" s="5" t="s">
        <v>662</v>
      </c>
      <c r="E163" s="5" t="s">
        <v>59</v>
      </c>
      <c r="F163" s="14">
        <v>750</v>
      </c>
      <c r="G163" s="6">
        <f t="shared" si="15"/>
        <v>2250</v>
      </c>
      <c r="H163" s="7">
        <v>1687500</v>
      </c>
      <c r="I163" s="25" t="s">
        <v>41</v>
      </c>
      <c r="J163" s="9" t="s">
        <v>41</v>
      </c>
      <c r="K163" s="10" t="s">
        <v>41</v>
      </c>
      <c r="L163" s="8" t="s">
        <v>41</v>
      </c>
      <c r="M163" s="9" t="str">
        <f t="shared" si="20"/>
        <v>ACEPTAR RECOMENDACIÓN</v>
      </c>
      <c r="N163" s="9" t="s">
        <v>42</v>
      </c>
      <c r="O163" s="26" t="str">
        <f t="shared" si="16"/>
        <v>NO APLICA</v>
      </c>
      <c r="P163" s="28" t="str">
        <f t="shared" si="17"/>
        <v>NO APLICA</v>
      </c>
      <c r="Q163" s="12" t="str">
        <f t="shared" si="18"/>
        <v>NO APLICA</v>
      </c>
      <c r="R163" s="30" t="str">
        <f t="shared" si="19"/>
        <v>NO APLICA</v>
      </c>
    </row>
    <row r="164" spans="1:18" ht="25.5" hidden="1" customHeight="1" x14ac:dyDescent="0.25">
      <c r="A164" s="4">
        <v>393</v>
      </c>
      <c r="B164" s="4">
        <v>393</v>
      </c>
      <c r="C164" s="4" t="s">
        <v>663</v>
      </c>
      <c r="D164" s="5" t="s">
        <v>664</v>
      </c>
      <c r="E164" s="5" t="s">
        <v>193</v>
      </c>
      <c r="F164" s="14">
        <v>94</v>
      </c>
      <c r="G164" s="6">
        <f t="shared" si="15"/>
        <v>2698</v>
      </c>
      <c r="H164" s="7">
        <v>253612</v>
      </c>
      <c r="I164" s="25" t="s">
        <v>41</v>
      </c>
      <c r="J164" s="9" t="s">
        <v>41</v>
      </c>
      <c r="K164" s="10" t="s">
        <v>41</v>
      </c>
      <c r="L164" s="8" t="s">
        <v>41</v>
      </c>
      <c r="M164" s="9" t="str">
        <f t="shared" si="20"/>
        <v>ACEPTAR RECOMENDACIÓN</v>
      </c>
      <c r="N164" s="9" t="s">
        <v>42</v>
      </c>
      <c r="O164" s="26" t="str">
        <f t="shared" si="16"/>
        <v>NO APLICA</v>
      </c>
      <c r="P164" s="28" t="str">
        <f t="shared" si="17"/>
        <v>NO APLICA</v>
      </c>
      <c r="Q164" s="12" t="str">
        <f t="shared" si="18"/>
        <v>NO APLICA</v>
      </c>
      <c r="R164" s="30" t="str">
        <f t="shared" si="19"/>
        <v>NO APLICA</v>
      </c>
    </row>
    <row r="165" spans="1:18" ht="25.5" hidden="1" customHeight="1" x14ac:dyDescent="0.25">
      <c r="A165" s="4">
        <v>395</v>
      </c>
      <c r="B165" s="4">
        <v>395</v>
      </c>
      <c r="C165" s="4" t="s">
        <v>667</v>
      </c>
      <c r="D165" s="13" t="s">
        <v>668</v>
      </c>
      <c r="E165" s="5" t="s">
        <v>27</v>
      </c>
      <c r="F165" s="14">
        <v>17</v>
      </c>
      <c r="G165" s="6">
        <f t="shared" si="15"/>
        <v>4385</v>
      </c>
      <c r="H165" s="7">
        <v>74545</v>
      </c>
      <c r="I165" s="25" t="s">
        <v>41</v>
      </c>
      <c r="J165" s="9" t="s">
        <v>41</v>
      </c>
      <c r="K165" s="10" t="s">
        <v>41</v>
      </c>
      <c r="L165" s="8" t="s">
        <v>41</v>
      </c>
      <c r="M165" s="9" t="str">
        <f>+IF(I165&gt;G165,"ACEPTAR RECOMENDACIÓN",IF(I165&lt;G165,"NO ACEPTAR RECOMENDACIÓN MAYOR VALOR",IF(I165=G165,"IGUAL VALOR VERIFICACIÓN",)))</f>
        <v>ACEPTAR RECOMENDACIÓN</v>
      </c>
      <c r="N165" s="9" t="s">
        <v>42</v>
      </c>
      <c r="O165" s="26" t="str">
        <f t="shared" si="16"/>
        <v>NO APLICA</v>
      </c>
      <c r="P165" s="28" t="str">
        <f t="shared" si="17"/>
        <v>NO APLICA</v>
      </c>
      <c r="Q165" s="12" t="str">
        <f t="shared" si="18"/>
        <v>NO APLICA</v>
      </c>
      <c r="R165" s="30" t="str">
        <f t="shared" si="19"/>
        <v>NO APLICA</v>
      </c>
    </row>
    <row r="166" spans="1:18" x14ac:dyDescent="0.25">
      <c r="I166" s="23"/>
      <c r="J166" s="23"/>
      <c r="K166" s="23"/>
      <c r="L166" s="23"/>
      <c r="M166" s="33"/>
      <c r="N166" s="24"/>
      <c r="O166" s="12"/>
    </row>
    <row r="167" spans="1:18" x14ac:dyDescent="0.25">
      <c r="H167" s="57">
        <f>SUM(H4:H166)</f>
        <v>236720640.11000001</v>
      </c>
      <c r="N167" s="27"/>
    </row>
  </sheetData>
  <autoFilter ref="A3:R165" xr:uid="{00000000-0009-0000-0000-000004000000}">
    <filterColumn colId="4">
      <filters>
        <filter val="ALFA TRADING SAS"/>
      </filters>
    </filterColumn>
  </autoFilter>
  <mergeCells count="2">
    <mergeCell ref="E2:H2"/>
    <mergeCell ref="I2:L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J305"/>
  <sheetViews>
    <sheetView topLeftCell="A292" zoomScale="140" zoomScaleNormal="140" workbookViewId="0">
      <selection activeCell="H305" sqref="H305"/>
    </sheetView>
  </sheetViews>
  <sheetFormatPr baseColWidth="10" defaultRowHeight="15" x14ac:dyDescent="0.25"/>
  <cols>
    <col min="3" max="3" width="14.28515625" bestFit="1" customWidth="1"/>
    <col min="7" max="7" width="14.5703125" customWidth="1"/>
    <col min="8" max="8" width="17.140625" customWidth="1"/>
    <col min="9" max="10" width="19.140625" customWidth="1"/>
  </cols>
  <sheetData>
    <row r="1" spans="1:10" ht="37.5" customHeight="1" x14ac:dyDescent="0.25">
      <c r="A1" s="59" t="s">
        <v>0</v>
      </c>
      <c r="B1" s="59" t="s">
        <v>1</v>
      </c>
      <c r="C1" s="59" t="s">
        <v>6</v>
      </c>
      <c r="D1" s="59" t="s">
        <v>7</v>
      </c>
      <c r="E1" s="59" t="s">
        <v>8</v>
      </c>
      <c r="F1" s="59" t="s">
        <v>728</v>
      </c>
      <c r="G1" s="59" t="s">
        <v>729</v>
      </c>
      <c r="H1" s="59" t="s">
        <v>9</v>
      </c>
      <c r="I1" s="59" t="s">
        <v>2</v>
      </c>
      <c r="J1" s="59" t="s">
        <v>1025</v>
      </c>
    </row>
    <row r="2" spans="1:10" s="85" customFormat="1" ht="27" hidden="1" x14ac:dyDescent="0.25">
      <c r="A2" s="81">
        <v>1</v>
      </c>
      <c r="B2" s="81">
        <v>1</v>
      </c>
      <c r="C2" s="82" t="s">
        <v>114</v>
      </c>
      <c r="D2" s="83">
        <v>3000</v>
      </c>
      <c r="E2" s="83">
        <v>1690.7563025210086</v>
      </c>
      <c r="F2" s="83">
        <f>+E2*19%</f>
        <v>321.24369747899163</v>
      </c>
      <c r="G2" s="83">
        <f>+E2+F2</f>
        <v>2012.0000000000002</v>
      </c>
      <c r="H2" s="84">
        <f>+G2*D2</f>
        <v>6036000.0000000009</v>
      </c>
      <c r="I2" s="82" t="s">
        <v>730</v>
      </c>
      <c r="J2" s="82" t="s">
        <v>702</v>
      </c>
    </row>
    <row r="3" spans="1:10" ht="27" x14ac:dyDescent="0.25">
      <c r="A3" s="60">
        <v>2</v>
      </c>
      <c r="B3" s="60">
        <v>2</v>
      </c>
      <c r="C3" s="61" t="s">
        <v>114</v>
      </c>
      <c r="D3" s="62">
        <v>12</v>
      </c>
      <c r="E3" s="62">
        <v>79400</v>
      </c>
      <c r="F3" s="62">
        <f t="shared" ref="F3:F18" si="0">+E3*19%</f>
        <v>15086</v>
      </c>
      <c r="G3" s="62">
        <f t="shared" ref="G3:G66" si="1">+E3+F3</f>
        <v>94486</v>
      </c>
      <c r="H3" s="63">
        <f t="shared" ref="H3:H66" si="2">+G3*D3</f>
        <v>1133832</v>
      </c>
      <c r="I3" s="61" t="s">
        <v>731</v>
      </c>
      <c r="J3" s="61" t="s">
        <v>42</v>
      </c>
    </row>
    <row r="4" spans="1:10" ht="27" x14ac:dyDescent="0.25">
      <c r="A4" s="60">
        <v>4</v>
      </c>
      <c r="B4" s="60">
        <v>4</v>
      </c>
      <c r="C4" s="61" t="s">
        <v>732</v>
      </c>
      <c r="D4" s="62">
        <v>1</v>
      </c>
      <c r="E4" s="62">
        <v>65</v>
      </c>
      <c r="F4" s="62">
        <f t="shared" si="0"/>
        <v>12.35</v>
      </c>
      <c r="G4" s="62">
        <f t="shared" si="1"/>
        <v>77.349999999999994</v>
      </c>
      <c r="H4" s="63">
        <f t="shared" si="2"/>
        <v>77.349999999999994</v>
      </c>
      <c r="I4" s="61" t="s">
        <v>733</v>
      </c>
      <c r="J4" s="61" t="s">
        <v>703</v>
      </c>
    </row>
    <row r="5" spans="1:10" s="85" customFormat="1" ht="27" hidden="1" x14ac:dyDescent="0.25">
      <c r="A5" s="81">
        <v>5</v>
      </c>
      <c r="B5" s="81">
        <v>5</v>
      </c>
      <c r="C5" s="82" t="s">
        <v>146</v>
      </c>
      <c r="D5" s="83">
        <v>5000</v>
      </c>
      <c r="E5" s="83">
        <v>68.907563025210081</v>
      </c>
      <c r="F5" s="83">
        <f t="shared" si="0"/>
        <v>13.092436974789916</v>
      </c>
      <c r="G5" s="83">
        <f t="shared" si="1"/>
        <v>82</v>
      </c>
      <c r="H5" s="84">
        <f t="shared" si="2"/>
        <v>410000</v>
      </c>
      <c r="I5" s="82" t="s">
        <v>734</v>
      </c>
      <c r="J5" s="82" t="s">
        <v>702</v>
      </c>
    </row>
    <row r="6" spans="1:10" s="85" customFormat="1" ht="27" hidden="1" x14ac:dyDescent="0.25">
      <c r="A6" s="81">
        <v>6</v>
      </c>
      <c r="B6" s="81">
        <v>6</v>
      </c>
      <c r="C6" s="82" t="s">
        <v>146</v>
      </c>
      <c r="D6" s="83">
        <v>1700</v>
      </c>
      <c r="E6" s="83">
        <v>68.907563025210081</v>
      </c>
      <c r="F6" s="83">
        <f t="shared" si="0"/>
        <v>13.092436974789916</v>
      </c>
      <c r="G6" s="83">
        <f t="shared" si="1"/>
        <v>82</v>
      </c>
      <c r="H6" s="84">
        <f t="shared" si="2"/>
        <v>139400</v>
      </c>
      <c r="I6" s="82" t="s">
        <v>735</v>
      </c>
      <c r="J6" s="82" t="s">
        <v>702</v>
      </c>
    </row>
    <row r="7" spans="1:10" ht="18" x14ac:dyDescent="0.25">
      <c r="A7" s="60">
        <v>7</v>
      </c>
      <c r="B7" s="60">
        <v>7</v>
      </c>
      <c r="C7" s="61" t="s">
        <v>146</v>
      </c>
      <c r="D7" s="62">
        <v>500</v>
      </c>
      <c r="E7" s="62">
        <v>72.268907563025209</v>
      </c>
      <c r="F7" s="62">
        <f t="shared" si="0"/>
        <v>13.731092436974789</v>
      </c>
      <c r="G7" s="62">
        <f t="shared" si="1"/>
        <v>86</v>
      </c>
      <c r="H7" s="63">
        <f t="shared" si="2"/>
        <v>43000</v>
      </c>
      <c r="I7" s="61" t="s">
        <v>736</v>
      </c>
      <c r="J7" s="61" t="s">
        <v>42</v>
      </c>
    </row>
    <row r="8" spans="1:10" s="85" customFormat="1" ht="27" hidden="1" x14ac:dyDescent="0.25">
      <c r="A8" s="81">
        <v>8</v>
      </c>
      <c r="B8" s="81">
        <v>8</v>
      </c>
      <c r="C8" s="82" t="s">
        <v>146</v>
      </c>
      <c r="D8" s="83">
        <v>750</v>
      </c>
      <c r="E8" s="83">
        <v>72.268907563025209</v>
      </c>
      <c r="F8" s="83">
        <f t="shared" si="0"/>
        <v>13.731092436974789</v>
      </c>
      <c r="G8" s="83">
        <f t="shared" si="1"/>
        <v>86</v>
      </c>
      <c r="H8" s="84">
        <f t="shared" si="2"/>
        <v>64500</v>
      </c>
      <c r="I8" s="82" t="s">
        <v>737</v>
      </c>
      <c r="J8" s="82" t="s">
        <v>702</v>
      </c>
    </row>
    <row r="9" spans="1:10" ht="18" x14ac:dyDescent="0.25">
      <c r="A9" s="60">
        <v>9</v>
      </c>
      <c r="B9" s="60">
        <v>9</v>
      </c>
      <c r="C9" s="61" t="s">
        <v>738</v>
      </c>
      <c r="D9" s="62">
        <v>750</v>
      </c>
      <c r="E9" s="62">
        <v>60.504201680672274</v>
      </c>
      <c r="F9" s="62">
        <f t="shared" si="0"/>
        <v>11.495798319327733</v>
      </c>
      <c r="G9" s="62">
        <f t="shared" si="1"/>
        <v>72</v>
      </c>
      <c r="H9" s="63">
        <f t="shared" si="2"/>
        <v>54000</v>
      </c>
      <c r="I9" s="61" t="s">
        <v>739</v>
      </c>
      <c r="J9" s="61" t="s">
        <v>42</v>
      </c>
    </row>
    <row r="10" spans="1:10" ht="18" x14ac:dyDescent="0.25">
      <c r="A10" s="60">
        <v>10</v>
      </c>
      <c r="B10" s="60">
        <v>10</v>
      </c>
      <c r="C10" s="61" t="s">
        <v>146</v>
      </c>
      <c r="D10" s="62">
        <v>551</v>
      </c>
      <c r="E10" s="62">
        <v>68.907563025210081</v>
      </c>
      <c r="F10" s="62">
        <f t="shared" si="0"/>
        <v>13.092436974789916</v>
      </c>
      <c r="G10" s="62">
        <f t="shared" si="1"/>
        <v>82</v>
      </c>
      <c r="H10" s="63">
        <f t="shared" si="2"/>
        <v>45182</v>
      </c>
      <c r="I10" s="61" t="s">
        <v>740</v>
      </c>
      <c r="J10" s="61" t="s">
        <v>42</v>
      </c>
    </row>
    <row r="11" spans="1:10" ht="18" x14ac:dyDescent="0.25">
      <c r="A11" s="60">
        <v>11</v>
      </c>
      <c r="B11" s="60">
        <v>11</v>
      </c>
      <c r="C11" s="61" t="s">
        <v>146</v>
      </c>
      <c r="D11" s="62">
        <v>750</v>
      </c>
      <c r="E11" s="62">
        <v>68.907563025210081</v>
      </c>
      <c r="F11" s="62">
        <f t="shared" si="0"/>
        <v>13.092436974789916</v>
      </c>
      <c r="G11" s="62">
        <f t="shared" si="1"/>
        <v>82</v>
      </c>
      <c r="H11" s="63">
        <f t="shared" si="2"/>
        <v>61500</v>
      </c>
      <c r="I11" s="61" t="s">
        <v>741</v>
      </c>
      <c r="J11" s="61" t="s">
        <v>42</v>
      </c>
    </row>
    <row r="12" spans="1:10" ht="18" x14ac:dyDescent="0.25">
      <c r="A12" s="60">
        <v>14</v>
      </c>
      <c r="B12" s="60">
        <v>14</v>
      </c>
      <c r="C12" s="61" t="s">
        <v>114</v>
      </c>
      <c r="D12" s="62">
        <v>103</v>
      </c>
      <c r="E12" s="62">
        <v>4489.9159663865548</v>
      </c>
      <c r="F12" s="62">
        <f t="shared" si="0"/>
        <v>853.0840336134454</v>
      </c>
      <c r="G12" s="62">
        <f t="shared" si="1"/>
        <v>5343</v>
      </c>
      <c r="H12" s="63">
        <f t="shared" si="2"/>
        <v>550329</v>
      </c>
      <c r="I12" s="61" t="s">
        <v>742</v>
      </c>
      <c r="J12" s="61" t="s">
        <v>42</v>
      </c>
    </row>
    <row r="13" spans="1:10" ht="18" x14ac:dyDescent="0.25">
      <c r="A13" s="60">
        <v>15</v>
      </c>
      <c r="B13" s="60">
        <v>15</v>
      </c>
      <c r="C13" s="61" t="s">
        <v>114</v>
      </c>
      <c r="D13" s="62">
        <v>43</v>
      </c>
      <c r="E13" s="62">
        <v>4489.9159663865548</v>
      </c>
      <c r="F13" s="62">
        <f t="shared" si="0"/>
        <v>853.0840336134454</v>
      </c>
      <c r="G13" s="62">
        <f t="shared" si="1"/>
        <v>5343</v>
      </c>
      <c r="H13" s="63">
        <f t="shared" si="2"/>
        <v>229749</v>
      </c>
      <c r="I13" s="61" t="s">
        <v>743</v>
      </c>
      <c r="J13" s="61" t="s">
        <v>42</v>
      </c>
    </row>
    <row r="14" spans="1:10" ht="27" x14ac:dyDescent="0.25">
      <c r="A14" s="60">
        <v>16</v>
      </c>
      <c r="B14" s="60">
        <v>16</v>
      </c>
      <c r="C14" s="61" t="s">
        <v>114</v>
      </c>
      <c r="D14" s="62">
        <v>46</v>
      </c>
      <c r="E14" s="62">
        <v>4489.9159663865548</v>
      </c>
      <c r="F14" s="62">
        <f t="shared" si="0"/>
        <v>853.0840336134454</v>
      </c>
      <c r="G14" s="62">
        <f t="shared" si="1"/>
        <v>5343</v>
      </c>
      <c r="H14" s="63">
        <f t="shared" si="2"/>
        <v>245778</v>
      </c>
      <c r="I14" s="61" t="s">
        <v>711</v>
      </c>
      <c r="J14" s="61" t="s">
        <v>42</v>
      </c>
    </row>
    <row r="15" spans="1:10" ht="18" x14ac:dyDescent="0.25">
      <c r="A15" s="60">
        <v>17</v>
      </c>
      <c r="B15" s="60">
        <v>17</v>
      </c>
      <c r="C15" s="61" t="s">
        <v>114</v>
      </c>
      <c r="D15" s="62">
        <v>133</v>
      </c>
      <c r="E15" s="62">
        <v>4489.9159663865548</v>
      </c>
      <c r="F15" s="62">
        <f t="shared" si="0"/>
        <v>853.0840336134454</v>
      </c>
      <c r="G15" s="62">
        <f t="shared" si="1"/>
        <v>5343</v>
      </c>
      <c r="H15" s="63">
        <f t="shared" si="2"/>
        <v>710619</v>
      </c>
      <c r="I15" s="61" t="s">
        <v>744</v>
      </c>
      <c r="J15" s="61" t="s">
        <v>42</v>
      </c>
    </row>
    <row r="16" spans="1:10" ht="18" x14ac:dyDescent="0.25">
      <c r="A16" s="60">
        <v>18</v>
      </c>
      <c r="B16" s="60">
        <v>18</v>
      </c>
      <c r="C16" s="61" t="s">
        <v>114</v>
      </c>
      <c r="D16" s="62">
        <v>350</v>
      </c>
      <c r="E16" s="62">
        <v>4489.9159663865548</v>
      </c>
      <c r="F16" s="62">
        <f t="shared" si="0"/>
        <v>853.0840336134454</v>
      </c>
      <c r="G16" s="62">
        <f t="shared" si="1"/>
        <v>5343</v>
      </c>
      <c r="H16" s="63">
        <f t="shared" si="2"/>
        <v>1870050</v>
      </c>
      <c r="I16" s="61" t="s">
        <v>745</v>
      </c>
      <c r="J16" s="61" t="s">
        <v>42</v>
      </c>
    </row>
    <row r="17" spans="1:10" ht="27" x14ac:dyDescent="0.25">
      <c r="A17" s="60">
        <v>21</v>
      </c>
      <c r="B17" s="60">
        <v>21</v>
      </c>
      <c r="C17" s="61" t="s">
        <v>746</v>
      </c>
      <c r="D17" s="62">
        <v>750</v>
      </c>
      <c r="E17" s="62">
        <v>179.83193277310926</v>
      </c>
      <c r="F17" s="62">
        <f t="shared" si="0"/>
        <v>34.168067226890763</v>
      </c>
      <c r="G17" s="62">
        <f t="shared" si="1"/>
        <v>214.00000000000003</v>
      </c>
      <c r="H17" s="63">
        <f t="shared" si="2"/>
        <v>160500.00000000003</v>
      </c>
      <c r="I17" s="61" t="s">
        <v>747</v>
      </c>
      <c r="J17" s="61" t="s">
        <v>1051</v>
      </c>
    </row>
    <row r="18" spans="1:10" ht="18" x14ac:dyDescent="0.25">
      <c r="A18" s="60">
        <v>22</v>
      </c>
      <c r="B18" s="60">
        <v>22</v>
      </c>
      <c r="C18" s="61" t="s">
        <v>746</v>
      </c>
      <c r="D18" s="62">
        <v>750</v>
      </c>
      <c r="E18" s="62">
        <v>179.83193277310926</v>
      </c>
      <c r="F18" s="62">
        <f t="shared" si="0"/>
        <v>34.168067226890763</v>
      </c>
      <c r="G18" s="62">
        <f t="shared" si="1"/>
        <v>214.00000000000003</v>
      </c>
      <c r="H18" s="63">
        <f t="shared" si="2"/>
        <v>160500.00000000003</v>
      </c>
      <c r="I18" s="61" t="s">
        <v>748</v>
      </c>
      <c r="J18" s="61" t="s">
        <v>42</v>
      </c>
    </row>
    <row r="19" spans="1:10" ht="18" x14ac:dyDescent="0.25">
      <c r="A19" s="64">
        <v>23</v>
      </c>
      <c r="B19" s="60">
        <v>23</v>
      </c>
      <c r="C19" s="61" t="s">
        <v>114</v>
      </c>
      <c r="D19" s="62">
        <v>1000</v>
      </c>
      <c r="E19" s="62">
        <v>4145</v>
      </c>
      <c r="F19" s="62">
        <v>0</v>
      </c>
      <c r="G19" s="62">
        <f t="shared" si="1"/>
        <v>4145</v>
      </c>
      <c r="H19" s="63">
        <f t="shared" si="2"/>
        <v>4145000</v>
      </c>
      <c r="I19" s="61" t="s">
        <v>712</v>
      </c>
      <c r="J19" s="61" t="s">
        <v>42</v>
      </c>
    </row>
    <row r="20" spans="1:10" ht="18" x14ac:dyDescent="0.25">
      <c r="A20" s="64">
        <v>26</v>
      </c>
      <c r="B20" s="60">
        <v>26</v>
      </c>
      <c r="C20" s="61" t="s">
        <v>685</v>
      </c>
      <c r="D20" s="62">
        <v>350</v>
      </c>
      <c r="E20" s="62">
        <v>10359</v>
      </c>
      <c r="F20" s="62">
        <v>0</v>
      </c>
      <c r="G20" s="62">
        <f t="shared" si="1"/>
        <v>10359</v>
      </c>
      <c r="H20" s="63">
        <f t="shared" si="2"/>
        <v>3625650</v>
      </c>
      <c r="I20" s="61" t="s">
        <v>749</v>
      </c>
      <c r="J20" s="61" t="s">
        <v>42</v>
      </c>
    </row>
    <row r="21" spans="1:10" ht="36" x14ac:dyDescent="0.25">
      <c r="A21" s="64">
        <v>27</v>
      </c>
      <c r="B21" s="60">
        <v>27</v>
      </c>
      <c r="C21" s="61" t="s">
        <v>685</v>
      </c>
      <c r="D21" s="62">
        <v>1</v>
      </c>
      <c r="E21" s="62">
        <v>29399</v>
      </c>
      <c r="F21" s="62">
        <v>0</v>
      </c>
      <c r="G21" s="62">
        <f t="shared" si="1"/>
        <v>29399</v>
      </c>
      <c r="H21" s="63">
        <f t="shared" si="2"/>
        <v>29399</v>
      </c>
      <c r="I21" s="61" t="s">
        <v>750</v>
      </c>
      <c r="J21" s="61" t="s">
        <v>1051</v>
      </c>
    </row>
    <row r="22" spans="1:10" ht="36" x14ac:dyDescent="0.25">
      <c r="A22" s="64">
        <v>28</v>
      </c>
      <c r="B22" s="60">
        <v>28</v>
      </c>
      <c r="C22" s="61" t="s">
        <v>746</v>
      </c>
      <c r="D22" s="62">
        <v>1</v>
      </c>
      <c r="E22" s="62">
        <v>18800</v>
      </c>
      <c r="F22" s="62">
        <v>0</v>
      </c>
      <c r="G22" s="62">
        <f t="shared" si="1"/>
        <v>18800</v>
      </c>
      <c r="H22" s="63">
        <f t="shared" si="2"/>
        <v>18800</v>
      </c>
      <c r="I22" s="61" t="s">
        <v>751</v>
      </c>
      <c r="J22" s="61" t="s">
        <v>1051</v>
      </c>
    </row>
    <row r="23" spans="1:10" ht="18" x14ac:dyDescent="0.25">
      <c r="A23" s="60">
        <v>30</v>
      </c>
      <c r="B23" s="60">
        <v>30</v>
      </c>
      <c r="C23" s="61" t="s">
        <v>146</v>
      </c>
      <c r="D23" s="62">
        <v>129</v>
      </c>
      <c r="E23" s="62">
        <v>10300.840336134454</v>
      </c>
      <c r="F23" s="62">
        <f t="shared" ref="F23:F86" si="3">+E23*19%</f>
        <v>1957.1596638655462</v>
      </c>
      <c r="G23" s="62">
        <f t="shared" si="1"/>
        <v>12258</v>
      </c>
      <c r="H23" s="63">
        <f t="shared" si="2"/>
        <v>1581282</v>
      </c>
      <c r="I23" s="61" t="s">
        <v>752</v>
      </c>
      <c r="J23" s="61" t="s">
        <v>42</v>
      </c>
    </row>
    <row r="24" spans="1:10" ht="27" x14ac:dyDescent="0.25">
      <c r="A24" s="60">
        <v>31</v>
      </c>
      <c r="B24" s="60">
        <v>31</v>
      </c>
      <c r="C24" s="61" t="s">
        <v>114</v>
      </c>
      <c r="D24" s="62">
        <v>30</v>
      </c>
      <c r="E24" s="62">
        <v>10191.596638655463</v>
      </c>
      <c r="F24" s="62">
        <f t="shared" si="3"/>
        <v>1936.4033613445379</v>
      </c>
      <c r="G24" s="62">
        <f t="shared" si="1"/>
        <v>12128</v>
      </c>
      <c r="H24" s="63">
        <f t="shared" si="2"/>
        <v>363840</v>
      </c>
      <c r="I24" s="61" t="s">
        <v>753</v>
      </c>
      <c r="J24" s="61" t="s">
        <v>42</v>
      </c>
    </row>
    <row r="25" spans="1:10" ht="27" x14ac:dyDescent="0.25">
      <c r="A25" s="60">
        <v>32</v>
      </c>
      <c r="B25" s="60">
        <v>32</v>
      </c>
      <c r="C25" s="61" t="s">
        <v>146</v>
      </c>
      <c r="D25" s="62">
        <v>5000</v>
      </c>
      <c r="E25" s="62">
        <v>26.890756302521009</v>
      </c>
      <c r="F25" s="62">
        <f t="shared" si="3"/>
        <v>5.1092436974789921</v>
      </c>
      <c r="G25" s="62">
        <f t="shared" si="1"/>
        <v>32</v>
      </c>
      <c r="H25" s="63">
        <f t="shared" si="2"/>
        <v>160000</v>
      </c>
      <c r="I25" s="61" t="s">
        <v>754</v>
      </c>
      <c r="J25" s="61" t="s">
        <v>42</v>
      </c>
    </row>
    <row r="26" spans="1:10" s="85" customFormat="1" ht="27" hidden="1" x14ac:dyDescent="0.25">
      <c r="A26" s="81">
        <v>33</v>
      </c>
      <c r="B26" s="81">
        <v>33</v>
      </c>
      <c r="C26" s="82" t="s">
        <v>146</v>
      </c>
      <c r="D26" s="83">
        <v>136</v>
      </c>
      <c r="E26" s="83">
        <v>2847.8991596638657</v>
      </c>
      <c r="F26" s="83">
        <f t="shared" si="3"/>
        <v>541.10084033613452</v>
      </c>
      <c r="G26" s="83">
        <f t="shared" si="1"/>
        <v>3389</v>
      </c>
      <c r="H26" s="84">
        <f t="shared" si="2"/>
        <v>460904</v>
      </c>
      <c r="I26" s="82" t="s">
        <v>755</v>
      </c>
      <c r="J26" s="82" t="s">
        <v>702</v>
      </c>
    </row>
    <row r="27" spans="1:10" s="85" customFormat="1" ht="54" hidden="1" x14ac:dyDescent="0.25">
      <c r="A27" s="81">
        <v>34</v>
      </c>
      <c r="B27" s="81">
        <v>34</v>
      </c>
      <c r="C27" s="82" t="s">
        <v>756</v>
      </c>
      <c r="D27" s="83">
        <v>41</v>
      </c>
      <c r="E27" s="83">
        <v>23444.537815126052</v>
      </c>
      <c r="F27" s="83">
        <f t="shared" si="3"/>
        <v>4454.4621848739498</v>
      </c>
      <c r="G27" s="83">
        <f t="shared" si="1"/>
        <v>27899</v>
      </c>
      <c r="H27" s="84">
        <f t="shared" si="2"/>
        <v>1143859</v>
      </c>
      <c r="I27" s="82" t="s">
        <v>757</v>
      </c>
      <c r="J27" s="82" t="s">
        <v>702</v>
      </c>
    </row>
    <row r="28" spans="1:10" ht="36" x14ac:dyDescent="0.25">
      <c r="A28" s="60">
        <v>36</v>
      </c>
      <c r="B28" s="60">
        <v>36</v>
      </c>
      <c r="C28" s="61" t="s">
        <v>738</v>
      </c>
      <c r="D28" s="62">
        <v>12</v>
      </c>
      <c r="E28" s="62">
        <v>301630.25210084033</v>
      </c>
      <c r="F28" s="62">
        <f t="shared" si="3"/>
        <v>57309.747899159665</v>
      </c>
      <c r="G28" s="62">
        <f t="shared" si="1"/>
        <v>358940</v>
      </c>
      <c r="H28" s="63">
        <f t="shared" si="2"/>
        <v>4307280</v>
      </c>
      <c r="I28" s="61" t="s">
        <v>758</v>
      </c>
      <c r="J28" s="61" t="s">
        <v>42</v>
      </c>
    </row>
    <row r="29" spans="1:10" ht="36" x14ac:dyDescent="0.25">
      <c r="A29" s="60">
        <v>37</v>
      </c>
      <c r="B29" s="60">
        <v>37</v>
      </c>
      <c r="C29" s="61" t="s">
        <v>738</v>
      </c>
      <c r="D29" s="62">
        <v>10</v>
      </c>
      <c r="E29" s="62">
        <v>301630.25210084033</v>
      </c>
      <c r="F29" s="62">
        <f t="shared" si="3"/>
        <v>57309.747899159665</v>
      </c>
      <c r="G29" s="62">
        <f t="shared" si="1"/>
        <v>358940</v>
      </c>
      <c r="H29" s="63">
        <f t="shared" si="2"/>
        <v>3589400</v>
      </c>
      <c r="I29" s="61" t="s">
        <v>759</v>
      </c>
      <c r="J29" s="61" t="s">
        <v>42</v>
      </c>
    </row>
    <row r="30" spans="1:10" ht="18" x14ac:dyDescent="0.25">
      <c r="A30" s="60">
        <v>38</v>
      </c>
      <c r="B30" s="60">
        <v>38</v>
      </c>
      <c r="C30" s="61" t="s">
        <v>738</v>
      </c>
      <c r="D30" s="62">
        <v>1800</v>
      </c>
      <c r="E30" s="62">
        <v>41</v>
      </c>
      <c r="F30" s="62">
        <f t="shared" si="3"/>
        <v>7.79</v>
      </c>
      <c r="G30" s="62">
        <f t="shared" si="1"/>
        <v>48.79</v>
      </c>
      <c r="H30" s="63">
        <f t="shared" si="2"/>
        <v>87822</v>
      </c>
      <c r="I30" s="61" t="s">
        <v>760</v>
      </c>
      <c r="J30" s="61" t="s">
        <v>42</v>
      </c>
    </row>
    <row r="31" spans="1:10" ht="18" x14ac:dyDescent="0.25">
      <c r="A31" s="60">
        <v>39</v>
      </c>
      <c r="B31" s="60">
        <v>39</v>
      </c>
      <c r="C31" s="61" t="s">
        <v>114</v>
      </c>
      <c r="D31" s="62">
        <v>42</v>
      </c>
      <c r="E31" s="62">
        <v>5945.3781512605046</v>
      </c>
      <c r="F31" s="62">
        <f t="shared" si="3"/>
        <v>1129.6218487394958</v>
      </c>
      <c r="G31" s="62">
        <f t="shared" si="1"/>
        <v>7075</v>
      </c>
      <c r="H31" s="63">
        <f t="shared" si="2"/>
        <v>297150</v>
      </c>
      <c r="I31" s="61" t="s">
        <v>713</v>
      </c>
      <c r="J31" s="61" t="s">
        <v>42</v>
      </c>
    </row>
    <row r="32" spans="1:10" s="85" customFormat="1" ht="27" hidden="1" x14ac:dyDescent="0.25">
      <c r="A32" s="81">
        <v>40</v>
      </c>
      <c r="B32" s="81">
        <v>40</v>
      </c>
      <c r="C32" s="82" t="s">
        <v>114</v>
      </c>
      <c r="D32" s="83">
        <v>3</v>
      </c>
      <c r="E32" s="83">
        <v>17634.453781512606</v>
      </c>
      <c r="F32" s="83">
        <f t="shared" si="3"/>
        <v>3350.546218487395</v>
      </c>
      <c r="G32" s="83">
        <f t="shared" si="1"/>
        <v>20985</v>
      </c>
      <c r="H32" s="84">
        <f t="shared" si="2"/>
        <v>62955</v>
      </c>
      <c r="I32" s="82" t="s">
        <v>761</v>
      </c>
      <c r="J32" s="82" t="s">
        <v>702</v>
      </c>
    </row>
    <row r="33" spans="1:10" s="85" customFormat="1" ht="27" hidden="1" x14ac:dyDescent="0.25">
      <c r="A33" s="81">
        <v>41</v>
      </c>
      <c r="B33" s="81">
        <v>41</v>
      </c>
      <c r="C33" s="82" t="s">
        <v>146</v>
      </c>
      <c r="D33" s="83">
        <v>1</v>
      </c>
      <c r="E33" s="83">
        <v>42266.386554621851</v>
      </c>
      <c r="F33" s="83">
        <f t="shared" si="3"/>
        <v>8030.6134453781515</v>
      </c>
      <c r="G33" s="83">
        <f t="shared" si="1"/>
        <v>50297</v>
      </c>
      <c r="H33" s="84">
        <f t="shared" si="2"/>
        <v>50297</v>
      </c>
      <c r="I33" s="82" t="s">
        <v>762</v>
      </c>
      <c r="J33" s="82" t="s">
        <v>702</v>
      </c>
    </row>
    <row r="34" spans="1:10" s="85" customFormat="1" ht="27" hidden="1" x14ac:dyDescent="0.25">
      <c r="A34" s="81">
        <v>42</v>
      </c>
      <c r="B34" s="81">
        <v>42</v>
      </c>
      <c r="C34" s="82" t="s">
        <v>53</v>
      </c>
      <c r="D34" s="83">
        <v>1000</v>
      </c>
      <c r="E34" s="83">
        <v>2226.0504201680674</v>
      </c>
      <c r="F34" s="83">
        <f t="shared" si="3"/>
        <v>422.94957983193279</v>
      </c>
      <c r="G34" s="83">
        <f t="shared" si="1"/>
        <v>2649</v>
      </c>
      <c r="H34" s="84">
        <f t="shared" si="2"/>
        <v>2649000</v>
      </c>
      <c r="I34" s="82" t="s">
        <v>763</v>
      </c>
      <c r="J34" s="82" t="s">
        <v>702</v>
      </c>
    </row>
    <row r="35" spans="1:10" ht="18" x14ac:dyDescent="0.25">
      <c r="A35" s="60">
        <v>43</v>
      </c>
      <c r="B35" s="60">
        <v>43</v>
      </c>
      <c r="C35" s="61" t="s">
        <v>114</v>
      </c>
      <c r="D35" s="62">
        <v>20</v>
      </c>
      <c r="E35" s="62">
        <v>11659.663865546219</v>
      </c>
      <c r="F35" s="62">
        <f t="shared" si="3"/>
        <v>2215.3361344537816</v>
      </c>
      <c r="G35" s="62">
        <f t="shared" si="1"/>
        <v>13875</v>
      </c>
      <c r="H35" s="63">
        <f t="shared" si="2"/>
        <v>277500</v>
      </c>
      <c r="I35" s="61" t="s">
        <v>764</v>
      </c>
      <c r="J35" s="61" t="s">
        <v>42</v>
      </c>
    </row>
    <row r="36" spans="1:10" ht="27" x14ac:dyDescent="0.25">
      <c r="A36" s="60">
        <v>44</v>
      </c>
      <c r="B36" s="60">
        <v>44</v>
      </c>
      <c r="C36" s="61" t="s">
        <v>114</v>
      </c>
      <c r="D36" s="62">
        <v>1</v>
      </c>
      <c r="E36" s="62">
        <v>6420.1680672268913</v>
      </c>
      <c r="F36" s="62">
        <f t="shared" si="3"/>
        <v>1219.8319327731094</v>
      </c>
      <c r="G36" s="62">
        <f t="shared" si="1"/>
        <v>7640.0000000000009</v>
      </c>
      <c r="H36" s="63">
        <f t="shared" si="2"/>
        <v>7640.0000000000009</v>
      </c>
      <c r="I36" s="61" t="s">
        <v>765</v>
      </c>
      <c r="J36" s="61" t="s">
        <v>1051</v>
      </c>
    </row>
    <row r="37" spans="1:10" ht="18" x14ac:dyDescent="0.25">
      <c r="A37" s="60">
        <v>45</v>
      </c>
      <c r="B37" s="60">
        <v>45</v>
      </c>
      <c r="C37" s="61" t="s">
        <v>114</v>
      </c>
      <c r="D37" s="62">
        <v>10</v>
      </c>
      <c r="E37" s="62">
        <v>5621.8487394957983</v>
      </c>
      <c r="F37" s="62">
        <f t="shared" si="3"/>
        <v>1068.1512605042017</v>
      </c>
      <c r="G37" s="62">
        <f t="shared" si="1"/>
        <v>6690</v>
      </c>
      <c r="H37" s="63">
        <f t="shared" si="2"/>
        <v>66900</v>
      </c>
      <c r="I37" s="61" t="s">
        <v>766</v>
      </c>
      <c r="J37" s="61" t="s">
        <v>42</v>
      </c>
    </row>
    <row r="38" spans="1:10" s="85" customFormat="1" ht="27" hidden="1" x14ac:dyDescent="0.25">
      <c r="A38" s="81">
        <v>46</v>
      </c>
      <c r="B38" s="81">
        <v>46</v>
      </c>
      <c r="C38" s="82" t="s">
        <v>114</v>
      </c>
      <c r="D38" s="83">
        <v>50</v>
      </c>
      <c r="E38" s="83">
        <v>6420.1680672268913</v>
      </c>
      <c r="F38" s="83">
        <f t="shared" si="3"/>
        <v>1219.8319327731094</v>
      </c>
      <c r="G38" s="83">
        <f t="shared" si="1"/>
        <v>7640.0000000000009</v>
      </c>
      <c r="H38" s="84">
        <f t="shared" si="2"/>
        <v>382000.00000000006</v>
      </c>
      <c r="I38" s="82" t="s">
        <v>767</v>
      </c>
      <c r="J38" s="82" t="s">
        <v>702</v>
      </c>
    </row>
    <row r="39" spans="1:10" ht="18" x14ac:dyDescent="0.25">
      <c r="A39" s="60">
        <v>47</v>
      </c>
      <c r="B39" s="60">
        <v>47</v>
      </c>
      <c r="C39" s="61" t="s">
        <v>114</v>
      </c>
      <c r="D39" s="62">
        <v>32</v>
      </c>
      <c r="E39" s="62">
        <v>6420.1680672268913</v>
      </c>
      <c r="F39" s="62">
        <f t="shared" si="3"/>
        <v>1219.8319327731094</v>
      </c>
      <c r="G39" s="62">
        <f t="shared" si="1"/>
        <v>7640.0000000000009</v>
      </c>
      <c r="H39" s="63">
        <f t="shared" si="2"/>
        <v>244480.00000000003</v>
      </c>
      <c r="I39" s="61" t="s">
        <v>714</v>
      </c>
      <c r="J39" s="61" t="s">
        <v>42</v>
      </c>
    </row>
    <row r="40" spans="1:10" ht="18" x14ac:dyDescent="0.25">
      <c r="A40" s="60">
        <v>48</v>
      </c>
      <c r="B40" s="60">
        <v>48</v>
      </c>
      <c r="C40" s="61" t="s">
        <v>114</v>
      </c>
      <c r="D40" s="62">
        <v>29</v>
      </c>
      <c r="E40" s="62">
        <v>3940.3361344537816</v>
      </c>
      <c r="F40" s="62">
        <f t="shared" si="3"/>
        <v>748.66386554621852</v>
      </c>
      <c r="G40" s="62">
        <f t="shared" si="1"/>
        <v>4689</v>
      </c>
      <c r="H40" s="63">
        <f t="shared" si="2"/>
        <v>135981</v>
      </c>
      <c r="I40" s="61" t="s">
        <v>768</v>
      </c>
      <c r="J40" s="61" t="s">
        <v>42</v>
      </c>
    </row>
    <row r="41" spans="1:10" ht="18" x14ac:dyDescent="0.25">
      <c r="A41" s="60">
        <v>49</v>
      </c>
      <c r="B41" s="60">
        <v>49</v>
      </c>
      <c r="C41" s="61" t="s">
        <v>114</v>
      </c>
      <c r="D41" s="62">
        <v>9</v>
      </c>
      <c r="E41" s="62">
        <v>5621.8487394957983</v>
      </c>
      <c r="F41" s="62">
        <f t="shared" si="3"/>
        <v>1068.1512605042017</v>
      </c>
      <c r="G41" s="62">
        <f t="shared" si="1"/>
        <v>6690</v>
      </c>
      <c r="H41" s="63">
        <f t="shared" si="2"/>
        <v>60210</v>
      </c>
      <c r="I41" s="61" t="s">
        <v>715</v>
      </c>
      <c r="J41" s="61" t="s">
        <v>42</v>
      </c>
    </row>
    <row r="42" spans="1:10" ht="18" x14ac:dyDescent="0.25">
      <c r="A42" s="60">
        <v>50</v>
      </c>
      <c r="B42" s="60">
        <v>50</v>
      </c>
      <c r="C42" s="61" t="s">
        <v>146</v>
      </c>
      <c r="D42" s="62">
        <v>39</v>
      </c>
      <c r="E42" s="62">
        <v>23592.436974789918</v>
      </c>
      <c r="F42" s="62">
        <f t="shared" si="3"/>
        <v>4482.5630252100846</v>
      </c>
      <c r="G42" s="62">
        <f t="shared" si="1"/>
        <v>28075.000000000004</v>
      </c>
      <c r="H42" s="63">
        <f t="shared" si="2"/>
        <v>1094925.0000000002</v>
      </c>
      <c r="I42" s="61" t="s">
        <v>769</v>
      </c>
      <c r="J42" s="61" t="s">
        <v>42</v>
      </c>
    </row>
    <row r="43" spans="1:10" s="85" customFormat="1" ht="27" hidden="1" x14ac:dyDescent="0.25">
      <c r="A43" s="81">
        <v>51</v>
      </c>
      <c r="B43" s="81">
        <v>51</v>
      </c>
      <c r="C43" s="82" t="s">
        <v>746</v>
      </c>
      <c r="D43" s="83">
        <v>30</v>
      </c>
      <c r="E43" s="83">
        <v>36765</v>
      </c>
      <c r="F43" s="83">
        <f t="shared" si="3"/>
        <v>6985.35</v>
      </c>
      <c r="G43" s="83">
        <f t="shared" si="1"/>
        <v>43750.35</v>
      </c>
      <c r="H43" s="84">
        <f t="shared" si="2"/>
        <v>1312510.5</v>
      </c>
      <c r="I43" s="82" t="s">
        <v>1050</v>
      </c>
      <c r="J43" s="82" t="s">
        <v>702</v>
      </c>
    </row>
    <row r="44" spans="1:10" ht="18" x14ac:dyDescent="0.25">
      <c r="A44" s="60">
        <v>53</v>
      </c>
      <c r="B44" s="60">
        <v>53</v>
      </c>
      <c r="C44" s="61" t="s">
        <v>114</v>
      </c>
      <c r="D44" s="62">
        <v>34</v>
      </c>
      <c r="E44" s="62">
        <v>220.16806722689077</v>
      </c>
      <c r="F44" s="62">
        <f t="shared" si="3"/>
        <v>41.831932773109244</v>
      </c>
      <c r="G44" s="62">
        <f t="shared" si="1"/>
        <v>262</v>
      </c>
      <c r="H44" s="63">
        <f t="shared" si="2"/>
        <v>8908</v>
      </c>
      <c r="I44" s="61" t="s">
        <v>770</v>
      </c>
      <c r="J44" s="61" t="s">
        <v>42</v>
      </c>
    </row>
    <row r="45" spans="1:10" ht="45" x14ac:dyDescent="0.25">
      <c r="A45" s="60">
        <v>55</v>
      </c>
      <c r="B45" s="60">
        <v>55</v>
      </c>
      <c r="C45" s="61" t="s">
        <v>146</v>
      </c>
      <c r="D45" s="62">
        <v>23</v>
      </c>
      <c r="E45" s="62">
        <v>15256.302521008403</v>
      </c>
      <c r="F45" s="62">
        <f t="shared" si="3"/>
        <v>2898.6974789915967</v>
      </c>
      <c r="G45" s="62">
        <f t="shared" si="1"/>
        <v>18155</v>
      </c>
      <c r="H45" s="63">
        <f t="shared" si="2"/>
        <v>417565</v>
      </c>
      <c r="I45" s="61" t="s">
        <v>771</v>
      </c>
      <c r="J45" s="61" t="s">
        <v>42</v>
      </c>
    </row>
    <row r="46" spans="1:10" ht="45" x14ac:dyDescent="0.25">
      <c r="A46" s="60">
        <v>57</v>
      </c>
      <c r="B46" s="60">
        <v>57</v>
      </c>
      <c r="C46" s="61" t="s">
        <v>146</v>
      </c>
      <c r="D46" s="62">
        <v>42</v>
      </c>
      <c r="E46" s="62">
        <v>14418.487394957983</v>
      </c>
      <c r="F46" s="62">
        <f t="shared" si="3"/>
        <v>2739.5126050420167</v>
      </c>
      <c r="G46" s="62">
        <f t="shared" si="1"/>
        <v>17158</v>
      </c>
      <c r="H46" s="63">
        <f t="shared" si="2"/>
        <v>720636</v>
      </c>
      <c r="I46" s="61" t="s">
        <v>772</v>
      </c>
      <c r="J46" s="61" t="s">
        <v>42</v>
      </c>
    </row>
    <row r="47" spans="1:10" ht="45" x14ac:dyDescent="0.25">
      <c r="A47" s="60">
        <v>58</v>
      </c>
      <c r="B47" s="60">
        <v>58</v>
      </c>
      <c r="C47" s="61" t="s">
        <v>146</v>
      </c>
      <c r="D47" s="62">
        <v>24</v>
      </c>
      <c r="E47" s="62">
        <v>14699.159663865546</v>
      </c>
      <c r="F47" s="62">
        <f t="shared" si="3"/>
        <v>2792.840336134454</v>
      </c>
      <c r="G47" s="62">
        <f t="shared" si="1"/>
        <v>17492</v>
      </c>
      <c r="H47" s="63">
        <f t="shared" si="2"/>
        <v>419808</v>
      </c>
      <c r="I47" s="61" t="s">
        <v>773</v>
      </c>
      <c r="J47" s="61" t="s">
        <v>42</v>
      </c>
    </row>
    <row r="48" spans="1:10" ht="45" x14ac:dyDescent="0.25">
      <c r="A48" s="60">
        <v>59</v>
      </c>
      <c r="B48" s="60">
        <v>59</v>
      </c>
      <c r="C48" s="61" t="s">
        <v>146</v>
      </c>
      <c r="D48" s="62">
        <v>9</v>
      </c>
      <c r="E48" s="62">
        <v>14389.915966386556</v>
      </c>
      <c r="F48" s="62">
        <f t="shared" si="3"/>
        <v>2734.0840336134456</v>
      </c>
      <c r="G48" s="62">
        <f t="shared" si="1"/>
        <v>17124</v>
      </c>
      <c r="H48" s="63">
        <f t="shared" si="2"/>
        <v>154116</v>
      </c>
      <c r="I48" s="61" t="s">
        <v>774</v>
      </c>
      <c r="J48" s="61" t="s">
        <v>42</v>
      </c>
    </row>
    <row r="49" spans="1:10" ht="18" x14ac:dyDescent="0.25">
      <c r="A49" s="60">
        <v>60</v>
      </c>
      <c r="B49" s="60">
        <v>60</v>
      </c>
      <c r="C49" s="61" t="s">
        <v>114</v>
      </c>
      <c r="D49" s="62">
        <v>3000</v>
      </c>
      <c r="E49" s="62">
        <v>217.64705882352942</v>
      </c>
      <c r="F49" s="62">
        <f t="shared" si="3"/>
        <v>41.352941176470587</v>
      </c>
      <c r="G49" s="62">
        <f t="shared" si="1"/>
        <v>259</v>
      </c>
      <c r="H49" s="63">
        <f t="shared" si="2"/>
        <v>777000</v>
      </c>
      <c r="I49" s="61" t="s">
        <v>775</v>
      </c>
      <c r="J49" s="61" t="s">
        <v>42</v>
      </c>
    </row>
    <row r="50" spans="1:10" ht="27" x14ac:dyDescent="0.25">
      <c r="A50" s="60">
        <v>61</v>
      </c>
      <c r="B50" s="60">
        <v>61</v>
      </c>
      <c r="C50" s="61" t="s">
        <v>114</v>
      </c>
      <c r="D50" s="62">
        <v>1500</v>
      </c>
      <c r="E50" s="62">
        <v>217.64705882352942</v>
      </c>
      <c r="F50" s="62">
        <f t="shared" si="3"/>
        <v>41.352941176470587</v>
      </c>
      <c r="G50" s="62">
        <f t="shared" si="1"/>
        <v>259</v>
      </c>
      <c r="H50" s="63">
        <f t="shared" si="2"/>
        <v>388500</v>
      </c>
      <c r="I50" s="61" t="s">
        <v>776</v>
      </c>
      <c r="J50" s="61" t="s">
        <v>42</v>
      </c>
    </row>
    <row r="51" spans="1:10" ht="27" x14ac:dyDescent="0.25">
      <c r="A51" s="60">
        <v>64</v>
      </c>
      <c r="B51" s="60">
        <v>64</v>
      </c>
      <c r="C51" s="61" t="s">
        <v>114</v>
      </c>
      <c r="D51" s="62">
        <v>1</v>
      </c>
      <c r="E51" s="62">
        <v>14150.420168067227</v>
      </c>
      <c r="F51" s="62">
        <f t="shared" si="3"/>
        <v>2688.5798319327732</v>
      </c>
      <c r="G51" s="62">
        <f t="shared" si="1"/>
        <v>16839</v>
      </c>
      <c r="H51" s="63">
        <f t="shared" si="2"/>
        <v>16839</v>
      </c>
      <c r="I51" s="61" t="s">
        <v>777</v>
      </c>
      <c r="J51" s="61" t="s">
        <v>1051</v>
      </c>
    </row>
    <row r="52" spans="1:10" s="85" customFormat="1" ht="27" hidden="1" x14ac:dyDescent="0.25">
      <c r="A52" s="81">
        <v>65</v>
      </c>
      <c r="B52" s="81">
        <v>65</v>
      </c>
      <c r="C52" s="82" t="s">
        <v>114</v>
      </c>
      <c r="D52" s="83">
        <v>2</v>
      </c>
      <c r="E52" s="83">
        <v>15200</v>
      </c>
      <c r="F52" s="83">
        <f t="shared" si="3"/>
        <v>2888</v>
      </c>
      <c r="G52" s="83">
        <f t="shared" si="1"/>
        <v>18088</v>
      </c>
      <c r="H52" s="84">
        <f t="shared" si="2"/>
        <v>36176</v>
      </c>
      <c r="I52" s="82" t="s">
        <v>778</v>
      </c>
      <c r="J52" s="82" t="s">
        <v>702</v>
      </c>
    </row>
    <row r="53" spans="1:10" ht="27" x14ac:dyDescent="0.25">
      <c r="A53" s="60">
        <v>66</v>
      </c>
      <c r="B53" s="60">
        <v>66</v>
      </c>
      <c r="C53" s="61" t="s">
        <v>114</v>
      </c>
      <c r="D53" s="62">
        <v>2</v>
      </c>
      <c r="E53" s="62">
        <v>15200</v>
      </c>
      <c r="F53" s="62">
        <f t="shared" si="3"/>
        <v>2888</v>
      </c>
      <c r="G53" s="62">
        <f t="shared" si="1"/>
        <v>18088</v>
      </c>
      <c r="H53" s="63">
        <f t="shared" si="2"/>
        <v>36176</v>
      </c>
      <c r="I53" s="61" t="s">
        <v>716</v>
      </c>
      <c r="J53" s="61" t="s">
        <v>42</v>
      </c>
    </row>
    <row r="54" spans="1:10" ht="27" x14ac:dyDescent="0.25">
      <c r="A54" s="60">
        <v>67</v>
      </c>
      <c r="B54" s="60">
        <v>67</v>
      </c>
      <c r="C54" s="61" t="s">
        <v>114</v>
      </c>
      <c r="D54" s="62">
        <v>3</v>
      </c>
      <c r="E54" s="62">
        <v>15200</v>
      </c>
      <c r="F54" s="62">
        <f t="shared" si="3"/>
        <v>2888</v>
      </c>
      <c r="G54" s="62">
        <f t="shared" si="1"/>
        <v>18088</v>
      </c>
      <c r="H54" s="63">
        <f t="shared" si="2"/>
        <v>54264</v>
      </c>
      <c r="I54" s="61" t="s">
        <v>717</v>
      </c>
      <c r="J54" s="61" t="s">
        <v>42</v>
      </c>
    </row>
    <row r="55" spans="1:10" s="85" customFormat="1" ht="27" hidden="1" x14ac:dyDescent="0.25">
      <c r="A55" s="81">
        <v>69</v>
      </c>
      <c r="B55" s="81">
        <v>69</v>
      </c>
      <c r="C55" s="82" t="s">
        <v>114</v>
      </c>
      <c r="D55" s="83">
        <v>14</v>
      </c>
      <c r="E55" s="83">
        <v>15200</v>
      </c>
      <c r="F55" s="83">
        <f t="shared" si="3"/>
        <v>2888</v>
      </c>
      <c r="G55" s="83">
        <f t="shared" si="1"/>
        <v>18088</v>
      </c>
      <c r="H55" s="84">
        <f t="shared" si="2"/>
        <v>253232</v>
      </c>
      <c r="I55" s="82" t="s">
        <v>779</v>
      </c>
      <c r="J55" s="82" t="s">
        <v>702</v>
      </c>
    </row>
    <row r="56" spans="1:10" s="85" customFormat="1" ht="27" hidden="1" x14ac:dyDescent="0.25">
      <c r="A56" s="81">
        <v>70</v>
      </c>
      <c r="B56" s="81">
        <v>70</v>
      </c>
      <c r="C56" s="82" t="s">
        <v>114</v>
      </c>
      <c r="D56" s="83">
        <v>4</v>
      </c>
      <c r="E56" s="83">
        <v>15200</v>
      </c>
      <c r="F56" s="83">
        <f t="shared" si="3"/>
        <v>2888</v>
      </c>
      <c r="G56" s="83">
        <f t="shared" si="1"/>
        <v>18088</v>
      </c>
      <c r="H56" s="84">
        <f t="shared" si="2"/>
        <v>72352</v>
      </c>
      <c r="I56" s="82" t="s">
        <v>780</v>
      </c>
      <c r="J56" s="82" t="s">
        <v>702</v>
      </c>
    </row>
    <row r="57" spans="1:10" ht="27" x14ac:dyDescent="0.25">
      <c r="A57" s="60">
        <v>72</v>
      </c>
      <c r="B57" s="60">
        <v>72</v>
      </c>
      <c r="C57" s="61" t="s">
        <v>114</v>
      </c>
      <c r="D57" s="62">
        <v>2</v>
      </c>
      <c r="E57" s="62">
        <v>15200</v>
      </c>
      <c r="F57" s="62">
        <f t="shared" si="3"/>
        <v>2888</v>
      </c>
      <c r="G57" s="62">
        <f t="shared" si="1"/>
        <v>18088</v>
      </c>
      <c r="H57" s="63">
        <f t="shared" si="2"/>
        <v>36176</v>
      </c>
      <c r="I57" s="61" t="s">
        <v>718</v>
      </c>
      <c r="J57" s="61" t="s">
        <v>42</v>
      </c>
    </row>
    <row r="58" spans="1:10" ht="18" x14ac:dyDescent="0.25">
      <c r="A58" s="60">
        <v>73</v>
      </c>
      <c r="B58" s="60">
        <v>73</v>
      </c>
      <c r="C58" s="61" t="s">
        <v>146</v>
      </c>
      <c r="D58" s="62">
        <v>5</v>
      </c>
      <c r="E58" s="62">
        <v>1771.4285714285716</v>
      </c>
      <c r="F58" s="62">
        <f t="shared" si="3"/>
        <v>336.57142857142861</v>
      </c>
      <c r="G58" s="62">
        <f t="shared" si="1"/>
        <v>2108</v>
      </c>
      <c r="H58" s="63">
        <f t="shared" si="2"/>
        <v>10540</v>
      </c>
      <c r="I58" s="61" t="s">
        <v>781</v>
      </c>
      <c r="J58" s="61" t="s">
        <v>42</v>
      </c>
    </row>
    <row r="59" spans="1:10" ht="18" x14ac:dyDescent="0.25">
      <c r="A59" s="60">
        <v>74</v>
      </c>
      <c r="B59" s="60">
        <v>74</v>
      </c>
      <c r="C59" s="61" t="s">
        <v>114</v>
      </c>
      <c r="D59" s="62">
        <v>1700</v>
      </c>
      <c r="E59" s="62">
        <v>898.31932773109247</v>
      </c>
      <c r="F59" s="62">
        <f t="shared" si="3"/>
        <v>170.68067226890759</v>
      </c>
      <c r="G59" s="62">
        <f t="shared" si="1"/>
        <v>1069</v>
      </c>
      <c r="H59" s="63">
        <f t="shared" si="2"/>
        <v>1817300</v>
      </c>
      <c r="I59" s="61" t="s">
        <v>782</v>
      </c>
      <c r="J59" s="61" t="s">
        <v>42</v>
      </c>
    </row>
    <row r="60" spans="1:10" ht="27" x14ac:dyDescent="0.25">
      <c r="A60" s="60">
        <v>75</v>
      </c>
      <c r="B60" s="60">
        <v>75</v>
      </c>
      <c r="C60" s="61" t="s">
        <v>114</v>
      </c>
      <c r="D60" s="62">
        <v>128</v>
      </c>
      <c r="E60" s="62">
        <v>1350.420168067227</v>
      </c>
      <c r="F60" s="62">
        <f t="shared" si="3"/>
        <v>256.57983193277312</v>
      </c>
      <c r="G60" s="62">
        <f t="shared" si="1"/>
        <v>1607</v>
      </c>
      <c r="H60" s="63">
        <f t="shared" si="2"/>
        <v>205696</v>
      </c>
      <c r="I60" s="61" t="s">
        <v>783</v>
      </c>
      <c r="J60" s="61" t="s">
        <v>42</v>
      </c>
    </row>
    <row r="61" spans="1:10" ht="27" x14ac:dyDescent="0.25">
      <c r="A61" s="60">
        <v>76</v>
      </c>
      <c r="B61" s="60">
        <v>76</v>
      </c>
      <c r="C61" s="61" t="s">
        <v>114</v>
      </c>
      <c r="D61" s="62">
        <v>1</v>
      </c>
      <c r="E61" s="62">
        <v>3635.294117647059</v>
      </c>
      <c r="F61" s="62">
        <f t="shared" si="3"/>
        <v>690.70588235294122</v>
      </c>
      <c r="G61" s="62">
        <f t="shared" si="1"/>
        <v>4326</v>
      </c>
      <c r="H61" s="63">
        <f t="shared" si="2"/>
        <v>4326</v>
      </c>
      <c r="I61" s="61" t="s">
        <v>784</v>
      </c>
      <c r="J61" s="61" t="s">
        <v>1051</v>
      </c>
    </row>
    <row r="62" spans="1:10" s="85" customFormat="1" ht="36" hidden="1" x14ac:dyDescent="0.25">
      <c r="A62" s="81">
        <v>78</v>
      </c>
      <c r="B62" s="81">
        <v>78</v>
      </c>
      <c r="C62" s="82" t="s">
        <v>114</v>
      </c>
      <c r="D62" s="83">
        <v>175</v>
      </c>
      <c r="E62" s="83">
        <v>2176.4705882352941</v>
      </c>
      <c r="F62" s="83">
        <f t="shared" si="3"/>
        <v>413.52941176470591</v>
      </c>
      <c r="G62" s="83">
        <f t="shared" si="1"/>
        <v>2590</v>
      </c>
      <c r="H62" s="84">
        <f t="shared" si="2"/>
        <v>453250</v>
      </c>
      <c r="I62" s="82" t="s">
        <v>785</v>
      </c>
      <c r="J62" s="82" t="s">
        <v>702</v>
      </c>
    </row>
    <row r="63" spans="1:10" s="85" customFormat="1" ht="36" hidden="1" x14ac:dyDescent="0.25">
      <c r="A63" s="81">
        <v>79</v>
      </c>
      <c r="B63" s="81">
        <v>79</v>
      </c>
      <c r="C63" s="82" t="s">
        <v>114</v>
      </c>
      <c r="D63" s="83">
        <v>500</v>
      </c>
      <c r="E63" s="83">
        <v>2004.201680672269</v>
      </c>
      <c r="F63" s="83">
        <f t="shared" si="3"/>
        <v>380.79831932773112</v>
      </c>
      <c r="G63" s="83">
        <f t="shared" si="1"/>
        <v>2385</v>
      </c>
      <c r="H63" s="84">
        <f t="shared" si="2"/>
        <v>1192500</v>
      </c>
      <c r="I63" s="82" t="s">
        <v>786</v>
      </c>
      <c r="J63" s="82" t="s">
        <v>702</v>
      </c>
    </row>
    <row r="64" spans="1:10" s="85" customFormat="1" ht="36" hidden="1" x14ac:dyDescent="0.25">
      <c r="A64" s="81">
        <v>80</v>
      </c>
      <c r="B64" s="81">
        <v>80</v>
      </c>
      <c r="C64" s="82" t="s">
        <v>114</v>
      </c>
      <c r="D64" s="83">
        <v>3000</v>
      </c>
      <c r="E64" s="83">
        <v>2004.201680672269</v>
      </c>
      <c r="F64" s="83">
        <f t="shared" si="3"/>
        <v>380.79831932773112</v>
      </c>
      <c r="G64" s="83">
        <f t="shared" si="1"/>
        <v>2385</v>
      </c>
      <c r="H64" s="84">
        <f t="shared" si="2"/>
        <v>7155000</v>
      </c>
      <c r="I64" s="82" t="s">
        <v>787</v>
      </c>
      <c r="J64" s="82" t="s">
        <v>702</v>
      </c>
    </row>
    <row r="65" spans="1:10" s="85" customFormat="1" ht="36" hidden="1" x14ac:dyDescent="0.25">
      <c r="A65" s="81">
        <v>81</v>
      </c>
      <c r="B65" s="81">
        <v>81</v>
      </c>
      <c r="C65" s="82" t="s">
        <v>114</v>
      </c>
      <c r="D65" s="83">
        <v>1700</v>
      </c>
      <c r="E65" s="83">
        <v>2004.201680672269</v>
      </c>
      <c r="F65" s="83">
        <f t="shared" si="3"/>
        <v>380.79831932773112</v>
      </c>
      <c r="G65" s="83">
        <f t="shared" si="1"/>
        <v>2385</v>
      </c>
      <c r="H65" s="84">
        <f t="shared" si="2"/>
        <v>4054500</v>
      </c>
      <c r="I65" s="82" t="s">
        <v>788</v>
      </c>
      <c r="J65" s="82" t="s">
        <v>702</v>
      </c>
    </row>
    <row r="66" spans="1:10" s="85" customFormat="1" ht="36" hidden="1" x14ac:dyDescent="0.25">
      <c r="A66" s="81">
        <v>82</v>
      </c>
      <c r="B66" s="81">
        <v>82</v>
      </c>
      <c r="C66" s="82" t="s">
        <v>114</v>
      </c>
      <c r="D66" s="83">
        <v>1800</v>
      </c>
      <c r="E66" s="83">
        <v>2004.201680672269</v>
      </c>
      <c r="F66" s="83">
        <f t="shared" si="3"/>
        <v>380.79831932773112</v>
      </c>
      <c r="G66" s="83">
        <f t="shared" si="1"/>
        <v>2385</v>
      </c>
      <c r="H66" s="84">
        <f t="shared" si="2"/>
        <v>4293000</v>
      </c>
      <c r="I66" s="82" t="s">
        <v>789</v>
      </c>
      <c r="J66" s="82" t="s">
        <v>702</v>
      </c>
    </row>
    <row r="67" spans="1:10" s="85" customFormat="1" ht="36" hidden="1" x14ac:dyDescent="0.25">
      <c r="A67" s="81">
        <v>83</v>
      </c>
      <c r="B67" s="81">
        <v>83</v>
      </c>
      <c r="C67" s="82" t="s">
        <v>114</v>
      </c>
      <c r="D67" s="83">
        <v>1800</v>
      </c>
      <c r="E67" s="83">
        <v>2004.201680672269</v>
      </c>
      <c r="F67" s="83">
        <f t="shared" si="3"/>
        <v>380.79831932773112</v>
      </c>
      <c r="G67" s="83">
        <f t="shared" ref="G67:G130" si="4">+E67+F67</f>
        <v>2385</v>
      </c>
      <c r="H67" s="84">
        <f t="shared" ref="H67:H130" si="5">+G67*D67</f>
        <v>4293000</v>
      </c>
      <c r="I67" s="82" t="s">
        <v>790</v>
      </c>
      <c r="J67" s="82" t="s">
        <v>702</v>
      </c>
    </row>
    <row r="68" spans="1:10" s="85" customFormat="1" ht="36" hidden="1" x14ac:dyDescent="0.25">
      <c r="A68" s="81">
        <v>84</v>
      </c>
      <c r="B68" s="81">
        <v>84</v>
      </c>
      <c r="C68" s="82" t="s">
        <v>791</v>
      </c>
      <c r="D68" s="83">
        <v>40</v>
      </c>
      <c r="E68" s="83">
        <v>5630.2521008403364</v>
      </c>
      <c r="F68" s="83">
        <f t="shared" si="3"/>
        <v>1069.747899159664</v>
      </c>
      <c r="G68" s="83">
        <f t="shared" si="4"/>
        <v>6700</v>
      </c>
      <c r="H68" s="84">
        <f t="shared" si="5"/>
        <v>268000</v>
      </c>
      <c r="I68" s="82" t="s">
        <v>792</v>
      </c>
      <c r="J68" s="82" t="s">
        <v>702</v>
      </c>
    </row>
    <row r="69" spans="1:10" s="85" customFormat="1" ht="45" hidden="1" x14ac:dyDescent="0.25">
      <c r="A69" s="81">
        <v>85</v>
      </c>
      <c r="B69" s="81">
        <v>85</v>
      </c>
      <c r="C69" s="82" t="s">
        <v>791</v>
      </c>
      <c r="D69" s="83">
        <v>3</v>
      </c>
      <c r="E69" s="83">
        <v>5966.3865546218494</v>
      </c>
      <c r="F69" s="83">
        <f t="shared" si="3"/>
        <v>1133.6134453781515</v>
      </c>
      <c r="G69" s="83">
        <f t="shared" si="4"/>
        <v>7100.0000000000009</v>
      </c>
      <c r="H69" s="84">
        <f t="shared" si="5"/>
        <v>21300.000000000004</v>
      </c>
      <c r="I69" s="82" t="s">
        <v>793</v>
      </c>
      <c r="J69" s="82" t="s">
        <v>702</v>
      </c>
    </row>
    <row r="70" spans="1:10" ht="27" x14ac:dyDescent="0.25">
      <c r="A70" s="60">
        <v>86</v>
      </c>
      <c r="B70" s="60">
        <v>86</v>
      </c>
      <c r="C70" s="61" t="s">
        <v>114</v>
      </c>
      <c r="D70" s="62">
        <v>65</v>
      </c>
      <c r="E70" s="62">
        <v>9445.3781512605037</v>
      </c>
      <c r="F70" s="62">
        <f t="shared" si="3"/>
        <v>1794.6218487394958</v>
      </c>
      <c r="G70" s="62">
        <f t="shared" si="4"/>
        <v>11240</v>
      </c>
      <c r="H70" s="63">
        <f t="shared" si="5"/>
        <v>730600</v>
      </c>
      <c r="I70" s="61" t="s">
        <v>794</v>
      </c>
      <c r="J70" s="61" t="s">
        <v>704</v>
      </c>
    </row>
    <row r="71" spans="1:10" ht="18" x14ac:dyDescent="0.25">
      <c r="A71" s="60">
        <v>89</v>
      </c>
      <c r="B71" s="60">
        <v>89</v>
      </c>
      <c r="C71" s="61" t="s">
        <v>114</v>
      </c>
      <c r="D71" s="62">
        <v>600</v>
      </c>
      <c r="E71" s="62">
        <v>294.11764705882354</v>
      </c>
      <c r="F71" s="62">
        <f t="shared" si="3"/>
        <v>55.882352941176471</v>
      </c>
      <c r="G71" s="62">
        <f t="shared" si="4"/>
        <v>350</v>
      </c>
      <c r="H71" s="63">
        <f t="shared" si="5"/>
        <v>210000</v>
      </c>
      <c r="I71" s="61" t="s">
        <v>719</v>
      </c>
      <c r="J71" s="61" t="s">
        <v>42</v>
      </c>
    </row>
    <row r="72" spans="1:10" ht="45" x14ac:dyDescent="0.25">
      <c r="A72" s="60">
        <v>90</v>
      </c>
      <c r="B72" s="60">
        <v>90</v>
      </c>
      <c r="C72" s="61" t="s">
        <v>795</v>
      </c>
      <c r="D72" s="62">
        <v>1</v>
      </c>
      <c r="E72" s="62">
        <v>1579.8319327731092</v>
      </c>
      <c r="F72" s="62">
        <f t="shared" si="3"/>
        <v>300.16806722689074</v>
      </c>
      <c r="G72" s="62">
        <f t="shared" si="4"/>
        <v>1880</v>
      </c>
      <c r="H72" s="63">
        <f t="shared" si="5"/>
        <v>1880</v>
      </c>
      <c r="I72" s="61" t="s">
        <v>796</v>
      </c>
      <c r="J72" s="61" t="s">
        <v>1051</v>
      </c>
    </row>
    <row r="73" spans="1:10" ht="45" x14ac:dyDescent="0.25">
      <c r="A73" s="60">
        <v>91</v>
      </c>
      <c r="B73" s="60">
        <v>91</v>
      </c>
      <c r="C73" s="61" t="s">
        <v>795</v>
      </c>
      <c r="D73" s="62">
        <v>1</v>
      </c>
      <c r="E73" s="62">
        <v>1579.8319327731092</v>
      </c>
      <c r="F73" s="62">
        <f t="shared" si="3"/>
        <v>300.16806722689074</v>
      </c>
      <c r="G73" s="62">
        <f t="shared" si="4"/>
        <v>1880</v>
      </c>
      <c r="H73" s="63">
        <f t="shared" si="5"/>
        <v>1880</v>
      </c>
      <c r="I73" s="61" t="s">
        <v>797</v>
      </c>
      <c r="J73" s="61" t="s">
        <v>1051</v>
      </c>
    </row>
    <row r="74" spans="1:10" ht="45" x14ac:dyDescent="0.25">
      <c r="A74" s="60">
        <v>92</v>
      </c>
      <c r="B74" s="60">
        <v>92</v>
      </c>
      <c r="C74" s="61" t="s">
        <v>795</v>
      </c>
      <c r="D74" s="62">
        <v>1</v>
      </c>
      <c r="E74" s="62">
        <v>1579.8319327731092</v>
      </c>
      <c r="F74" s="62">
        <f t="shared" si="3"/>
        <v>300.16806722689074</v>
      </c>
      <c r="G74" s="62">
        <f t="shared" si="4"/>
        <v>1880</v>
      </c>
      <c r="H74" s="63">
        <f t="shared" si="5"/>
        <v>1880</v>
      </c>
      <c r="I74" s="61" t="s">
        <v>798</v>
      </c>
      <c r="J74" s="61" t="s">
        <v>1051</v>
      </c>
    </row>
    <row r="75" spans="1:10" ht="45" x14ac:dyDescent="0.25">
      <c r="A75" s="60">
        <v>93</v>
      </c>
      <c r="B75" s="60">
        <v>93</v>
      </c>
      <c r="C75" s="61" t="s">
        <v>795</v>
      </c>
      <c r="D75" s="62">
        <v>1</v>
      </c>
      <c r="E75" s="62">
        <v>1579.8319327731092</v>
      </c>
      <c r="F75" s="62">
        <f t="shared" si="3"/>
        <v>300.16806722689074</v>
      </c>
      <c r="G75" s="62">
        <f t="shared" si="4"/>
        <v>1880</v>
      </c>
      <c r="H75" s="63">
        <f t="shared" si="5"/>
        <v>1880</v>
      </c>
      <c r="I75" s="61" t="s">
        <v>799</v>
      </c>
      <c r="J75" s="61" t="s">
        <v>1051</v>
      </c>
    </row>
    <row r="76" spans="1:10" ht="27" x14ac:dyDescent="0.25">
      <c r="A76" s="60">
        <v>95</v>
      </c>
      <c r="B76" s="60">
        <v>95</v>
      </c>
      <c r="C76" s="61" t="s">
        <v>114</v>
      </c>
      <c r="D76" s="62">
        <v>1</v>
      </c>
      <c r="E76" s="62">
        <v>10420.16806722689</v>
      </c>
      <c r="F76" s="62">
        <f t="shared" si="3"/>
        <v>1979.8319327731092</v>
      </c>
      <c r="G76" s="62">
        <f t="shared" si="4"/>
        <v>12400</v>
      </c>
      <c r="H76" s="63">
        <f t="shared" si="5"/>
        <v>12400</v>
      </c>
      <c r="I76" s="61" t="s">
        <v>800</v>
      </c>
      <c r="J76" s="61" t="s">
        <v>1051</v>
      </c>
    </row>
    <row r="77" spans="1:10" s="85" customFormat="1" ht="27" hidden="1" x14ac:dyDescent="0.25">
      <c r="A77" s="81">
        <v>96</v>
      </c>
      <c r="B77" s="81">
        <v>96</v>
      </c>
      <c r="C77" s="82" t="s">
        <v>114</v>
      </c>
      <c r="D77" s="83">
        <v>17</v>
      </c>
      <c r="E77" s="83">
        <v>16008.403361344539</v>
      </c>
      <c r="F77" s="83">
        <f t="shared" si="3"/>
        <v>3041.5966386554624</v>
      </c>
      <c r="G77" s="83">
        <f t="shared" si="4"/>
        <v>19050</v>
      </c>
      <c r="H77" s="84">
        <f t="shared" si="5"/>
        <v>323850</v>
      </c>
      <c r="I77" s="82" t="s">
        <v>801</v>
      </c>
      <c r="J77" s="82" t="s">
        <v>702</v>
      </c>
    </row>
    <row r="78" spans="1:10" s="85" customFormat="1" ht="27" hidden="1" x14ac:dyDescent="0.25">
      <c r="A78" s="81">
        <v>97</v>
      </c>
      <c r="B78" s="81">
        <v>97</v>
      </c>
      <c r="C78" s="82" t="s">
        <v>114</v>
      </c>
      <c r="D78" s="83">
        <v>10</v>
      </c>
      <c r="E78" s="83">
        <v>16008.403361344539</v>
      </c>
      <c r="F78" s="83">
        <f t="shared" si="3"/>
        <v>3041.5966386554624</v>
      </c>
      <c r="G78" s="83">
        <f t="shared" si="4"/>
        <v>19050</v>
      </c>
      <c r="H78" s="84">
        <f t="shared" si="5"/>
        <v>190500</v>
      </c>
      <c r="I78" s="82" t="s">
        <v>802</v>
      </c>
      <c r="J78" s="82" t="s">
        <v>702</v>
      </c>
    </row>
    <row r="79" spans="1:10" s="85" customFormat="1" ht="27" hidden="1" x14ac:dyDescent="0.25">
      <c r="A79" s="81">
        <v>98</v>
      </c>
      <c r="B79" s="81">
        <v>98</v>
      </c>
      <c r="C79" s="82" t="s">
        <v>114</v>
      </c>
      <c r="D79" s="83">
        <v>4</v>
      </c>
      <c r="E79" s="83">
        <v>16008.403361344539</v>
      </c>
      <c r="F79" s="83">
        <f t="shared" si="3"/>
        <v>3041.5966386554624</v>
      </c>
      <c r="G79" s="83">
        <f t="shared" si="4"/>
        <v>19050</v>
      </c>
      <c r="H79" s="84">
        <f t="shared" si="5"/>
        <v>76200</v>
      </c>
      <c r="I79" s="82" t="s">
        <v>803</v>
      </c>
      <c r="J79" s="82" t="s">
        <v>702</v>
      </c>
    </row>
    <row r="80" spans="1:10" ht="27" x14ac:dyDescent="0.25">
      <c r="A80" s="60">
        <v>99</v>
      </c>
      <c r="B80" s="60">
        <v>99</v>
      </c>
      <c r="C80" s="61" t="s">
        <v>114</v>
      </c>
      <c r="D80" s="62">
        <v>1800</v>
      </c>
      <c r="E80" s="62">
        <v>30.252100840336137</v>
      </c>
      <c r="F80" s="62">
        <f t="shared" si="3"/>
        <v>5.7478991596638664</v>
      </c>
      <c r="G80" s="62">
        <f t="shared" si="4"/>
        <v>36</v>
      </c>
      <c r="H80" s="63">
        <f t="shared" si="5"/>
        <v>64800</v>
      </c>
      <c r="I80" s="61" t="s">
        <v>804</v>
      </c>
      <c r="J80" s="61" t="s">
        <v>42</v>
      </c>
    </row>
    <row r="81" spans="1:10" ht="27" x14ac:dyDescent="0.25">
      <c r="A81" s="60">
        <v>102</v>
      </c>
      <c r="B81" s="60">
        <v>102</v>
      </c>
      <c r="C81" s="61" t="s">
        <v>114</v>
      </c>
      <c r="D81" s="62">
        <v>40</v>
      </c>
      <c r="E81" s="62">
        <v>474.78991596638656</v>
      </c>
      <c r="F81" s="62">
        <f t="shared" si="3"/>
        <v>90.210084033613441</v>
      </c>
      <c r="G81" s="62">
        <f t="shared" si="4"/>
        <v>565</v>
      </c>
      <c r="H81" s="63">
        <f t="shared" si="5"/>
        <v>22600</v>
      </c>
      <c r="I81" s="61" t="s">
        <v>805</v>
      </c>
      <c r="J81" s="61" t="s">
        <v>42</v>
      </c>
    </row>
    <row r="82" spans="1:10" s="85" customFormat="1" ht="36" hidden="1" x14ac:dyDescent="0.25">
      <c r="A82" s="81">
        <v>105</v>
      </c>
      <c r="B82" s="81">
        <v>105</v>
      </c>
      <c r="C82" s="82" t="s">
        <v>685</v>
      </c>
      <c r="D82" s="83">
        <v>15</v>
      </c>
      <c r="E82" s="83">
        <v>13865.546218487396</v>
      </c>
      <c r="F82" s="83">
        <f t="shared" si="3"/>
        <v>2634.4537815126055</v>
      </c>
      <c r="G82" s="83">
        <f t="shared" si="4"/>
        <v>16500</v>
      </c>
      <c r="H82" s="84">
        <f t="shared" si="5"/>
        <v>247500</v>
      </c>
      <c r="I82" s="82" t="s">
        <v>806</v>
      </c>
      <c r="J82" s="82" t="s">
        <v>702</v>
      </c>
    </row>
    <row r="83" spans="1:10" ht="54" x14ac:dyDescent="0.25">
      <c r="A83" s="60">
        <v>106</v>
      </c>
      <c r="B83" s="60">
        <v>106</v>
      </c>
      <c r="C83" s="61" t="s">
        <v>807</v>
      </c>
      <c r="D83" s="62">
        <v>40</v>
      </c>
      <c r="E83" s="62">
        <v>1680.6722689075632</v>
      </c>
      <c r="F83" s="62">
        <f t="shared" si="3"/>
        <v>319.32773109243703</v>
      </c>
      <c r="G83" s="62">
        <f t="shared" si="4"/>
        <v>2000.0000000000002</v>
      </c>
      <c r="H83" s="63">
        <f t="shared" si="5"/>
        <v>80000.000000000015</v>
      </c>
      <c r="I83" s="61" t="s">
        <v>808</v>
      </c>
      <c r="J83" s="61" t="s">
        <v>42</v>
      </c>
    </row>
    <row r="84" spans="1:10" ht="27" x14ac:dyDescent="0.25">
      <c r="A84" s="60">
        <v>107</v>
      </c>
      <c r="B84" s="60">
        <v>107</v>
      </c>
      <c r="C84" s="61" t="s">
        <v>685</v>
      </c>
      <c r="D84" s="62">
        <v>16</v>
      </c>
      <c r="E84" s="62">
        <v>44200</v>
      </c>
      <c r="F84" s="62">
        <f t="shared" si="3"/>
        <v>8398</v>
      </c>
      <c r="G84" s="62">
        <f t="shared" si="4"/>
        <v>52598</v>
      </c>
      <c r="H84" s="63">
        <f t="shared" si="5"/>
        <v>841568</v>
      </c>
      <c r="I84" s="61" t="s">
        <v>809</v>
      </c>
      <c r="J84" s="61" t="s">
        <v>42</v>
      </c>
    </row>
    <row r="85" spans="1:10" s="85" customFormat="1" ht="27" hidden="1" x14ac:dyDescent="0.25">
      <c r="A85" s="81">
        <v>108</v>
      </c>
      <c r="B85" s="81">
        <v>108</v>
      </c>
      <c r="C85" s="82" t="s">
        <v>114</v>
      </c>
      <c r="D85" s="83">
        <v>84</v>
      </c>
      <c r="E85" s="83">
        <v>4886.5546218487398</v>
      </c>
      <c r="F85" s="83">
        <f t="shared" si="3"/>
        <v>928.44537815126057</v>
      </c>
      <c r="G85" s="83">
        <f t="shared" si="4"/>
        <v>5815</v>
      </c>
      <c r="H85" s="84">
        <f t="shared" si="5"/>
        <v>488460</v>
      </c>
      <c r="I85" s="82" t="s">
        <v>810</v>
      </c>
      <c r="J85" s="82" t="s">
        <v>702</v>
      </c>
    </row>
    <row r="86" spans="1:10" ht="27" x14ac:dyDescent="0.25">
      <c r="A86" s="60">
        <v>110</v>
      </c>
      <c r="B86" s="60">
        <v>110</v>
      </c>
      <c r="C86" s="61" t="s">
        <v>811</v>
      </c>
      <c r="D86" s="62">
        <v>15</v>
      </c>
      <c r="E86" s="62">
        <v>3549.0000000000005</v>
      </c>
      <c r="F86" s="62">
        <f t="shared" si="3"/>
        <v>674.31000000000006</v>
      </c>
      <c r="G86" s="62">
        <f t="shared" si="4"/>
        <v>4223.3100000000004</v>
      </c>
      <c r="H86" s="63">
        <f t="shared" si="5"/>
        <v>63349.650000000009</v>
      </c>
      <c r="I86" s="61" t="s">
        <v>812</v>
      </c>
      <c r="J86" s="61" t="s">
        <v>42</v>
      </c>
    </row>
    <row r="87" spans="1:10" ht="27" x14ac:dyDescent="0.25">
      <c r="A87" s="60">
        <v>111</v>
      </c>
      <c r="B87" s="60">
        <v>111</v>
      </c>
      <c r="C87" s="61" t="s">
        <v>811</v>
      </c>
      <c r="D87" s="62">
        <v>14</v>
      </c>
      <c r="E87" s="62">
        <v>2449</v>
      </c>
      <c r="F87" s="62">
        <f t="shared" ref="F87:F150" si="6">+E87*19%</f>
        <v>465.31</v>
      </c>
      <c r="G87" s="62">
        <f t="shared" si="4"/>
        <v>2914.31</v>
      </c>
      <c r="H87" s="63">
        <f t="shared" si="5"/>
        <v>40800.339999999997</v>
      </c>
      <c r="I87" s="61" t="s">
        <v>813</v>
      </c>
      <c r="J87" s="61" t="s">
        <v>42</v>
      </c>
    </row>
    <row r="88" spans="1:10" ht="27" x14ac:dyDescent="0.25">
      <c r="A88" s="60">
        <v>112</v>
      </c>
      <c r="B88" s="60">
        <v>112</v>
      </c>
      <c r="C88" s="61" t="s">
        <v>738</v>
      </c>
      <c r="D88" s="62">
        <v>17</v>
      </c>
      <c r="E88" s="62">
        <v>7008.4033613445381</v>
      </c>
      <c r="F88" s="62">
        <f t="shared" si="6"/>
        <v>1331.5966386554624</v>
      </c>
      <c r="G88" s="62">
        <f t="shared" si="4"/>
        <v>8340</v>
      </c>
      <c r="H88" s="63">
        <f t="shared" si="5"/>
        <v>141780</v>
      </c>
      <c r="I88" s="61" t="s">
        <v>814</v>
      </c>
      <c r="J88" s="61" t="s">
        <v>42</v>
      </c>
    </row>
    <row r="89" spans="1:10" ht="27" x14ac:dyDescent="0.25">
      <c r="A89" s="60">
        <v>113</v>
      </c>
      <c r="B89" s="60">
        <v>113</v>
      </c>
      <c r="C89" s="61" t="s">
        <v>738</v>
      </c>
      <c r="D89" s="62">
        <v>19</v>
      </c>
      <c r="E89" s="62">
        <v>2502.5210084033615</v>
      </c>
      <c r="F89" s="62">
        <f t="shared" si="6"/>
        <v>475.47899159663871</v>
      </c>
      <c r="G89" s="62">
        <f t="shared" si="4"/>
        <v>2978</v>
      </c>
      <c r="H89" s="63">
        <f t="shared" si="5"/>
        <v>56582</v>
      </c>
      <c r="I89" s="61" t="s">
        <v>815</v>
      </c>
      <c r="J89" s="61" t="s">
        <v>42</v>
      </c>
    </row>
    <row r="90" spans="1:10" s="85" customFormat="1" ht="27" hidden="1" x14ac:dyDescent="0.25">
      <c r="A90" s="81">
        <v>118</v>
      </c>
      <c r="B90" s="81">
        <v>118</v>
      </c>
      <c r="C90" s="82" t="s">
        <v>114</v>
      </c>
      <c r="D90" s="83">
        <v>55</v>
      </c>
      <c r="E90" s="83">
        <v>242.0168067226891</v>
      </c>
      <c r="F90" s="83">
        <f t="shared" si="6"/>
        <v>45.983193277310932</v>
      </c>
      <c r="G90" s="83">
        <f t="shared" si="4"/>
        <v>288</v>
      </c>
      <c r="H90" s="84">
        <f t="shared" si="5"/>
        <v>15840</v>
      </c>
      <c r="I90" s="82" t="s">
        <v>816</v>
      </c>
      <c r="J90" s="82" t="s">
        <v>702</v>
      </c>
    </row>
    <row r="91" spans="1:10" ht="45" x14ac:dyDescent="0.25">
      <c r="A91" s="60">
        <v>121</v>
      </c>
      <c r="B91" s="60">
        <v>121</v>
      </c>
      <c r="C91" s="61" t="s">
        <v>114</v>
      </c>
      <c r="D91" s="62">
        <v>5</v>
      </c>
      <c r="E91" s="62">
        <v>58950.420168067227</v>
      </c>
      <c r="F91" s="62">
        <f t="shared" si="6"/>
        <v>11200.579831932773</v>
      </c>
      <c r="G91" s="62">
        <f t="shared" si="4"/>
        <v>70151</v>
      </c>
      <c r="H91" s="63">
        <f t="shared" si="5"/>
        <v>350755</v>
      </c>
      <c r="I91" s="61" t="s">
        <v>817</v>
      </c>
      <c r="J91" s="61" t="s">
        <v>42</v>
      </c>
    </row>
    <row r="92" spans="1:10" ht="18" x14ac:dyDescent="0.25">
      <c r="A92" s="60">
        <v>122</v>
      </c>
      <c r="B92" s="60">
        <v>122</v>
      </c>
      <c r="C92" s="61" t="s">
        <v>146</v>
      </c>
      <c r="D92" s="62">
        <v>1</v>
      </c>
      <c r="E92" s="62">
        <v>1029175.6302521009</v>
      </c>
      <c r="F92" s="62">
        <f t="shared" si="6"/>
        <v>195543.36974789918</v>
      </c>
      <c r="G92" s="62">
        <f t="shared" si="4"/>
        <v>1224719</v>
      </c>
      <c r="H92" s="63">
        <f t="shared" si="5"/>
        <v>1224719</v>
      </c>
      <c r="I92" s="61" t="s">
        <v>818</v>
      </c>
      <c r="J92" s="61" t="s">
        <v>42</v>
      </c>
    </row>
    <row r="93" spans="1:10" s="85" customFormat="1" ht="27" hidden="1" x14ac:dyDescent="0.25">
      <c r="A93" s="81">
        <v>123</v>
      </c>
      <c r="B93" s="81">
        <v>123</v>
      </c>
      <c r="C93" s="82" t="s">
        <v>738</v>
      </c>
      <c r="D93" s="83">
        <v>1000</v>
      </c>
      <c r="E93" s="83">
        <v>1650.420168067227</v>
      </c>
      <c r="F93" s="83">
        <f t="shared" si="6"/>
        <v>313.57983193277312</v>
      </c>
      <c r="G93" s="83">
        <f t="shared" si="4"/>
        <v>1964</v>
      </c>
      <c r="H93" s="84">
        <f t="shared" si="5"/>
        <v>1964000</v>
      </c>
      <c r="I93" s="82" t="s">
        <v>819</v>
      </c>
      <c r="J93" s="82" t="s">
        <v>702</v>
      </c>
    </row>
    <row r="94" spans="1:10" s="85" customFormat="1" ht="54" hidden="1" x14ac:dyDescent="0.25">
      <c r="A94" s="81">
        <v>125</v>
      </c>
      <c r="B94" s="81">
        <v>125</v>
      </c>
      <c r="C94" s="82" t="s">
        <v>820</v>
      </c>
      <c r="D94" s="83">
        <v>1700</v>
      </c>
      <c r="E94" s="83">
        <v>1274</v>
      </c>
      <c r="F94" s="83">
        <f t="shared" si="6"/>
        <v>242.06</v>
      </c>
      <c r="G94" s="83">
        <f t="shared" si="4"/>
        <v>1516.06</v>
      </c>
      <c r="H94" s="84">
        <f t="shared" si="5"/>
        <v>2577302</v>
      </c>
      <c r="I94" s="82" t="s">
        <v>821</v>
      </c>
      <c r="J94" s="82" t="s">
        <v>702</v>
      </c>
    </row>
    <row r="95" spans="1:10" s="85" customFormat="1" ht="54" hidden="1" x14ac:dyDescent="0.25">
      <c r="A95" s="81">
        <v>126</v>
      </c>
      <c r="B95" s="81">
        <v>126</v>
      </c>
      <c r="C95" s="82" t="s">
        <v>820</v>
      </c>
      <c r="D95" s="83">
        <v>540</v>
      </c>
      <c r="E95" s="83">
        <v>472</v>
      </c>
      <c r="F95" s="83">
        <f t="shared" si="6"/>
        <v>89.68</v>
      </c>
      <c r="G95" s="83">
        <f t="shared" si="4"/>
        <v>561.68000000000006</v>
      </c>
      <c r="H95" s="84">
        <f t="shared" si="5"/>
        <v>303307.2</v>
      </c>
      <c r="I95" s="82" t="s">
        <v>822</v>
      </c>
      <c r="J95" s="82" t="s">
        <v>702</v>
      </c>
    </row>
    <row r="96" spans="1:10" ht="45" x14ac:dyDescent="0.25">
      <c r="A96" s="60">
        <v>127</v>
      </c>
      <c r="B96" s="60">
        <v>127</v>
      </c>
      <c r="C96" s="61" t="s">
        <v>820</v>
      </c>
      <c r="D96" s="62">
        <v>1500</v>
      </c>
      <c r="E96" s="62">
        <v>1098</v>
      </c>
      <c r="F96" s="62">
        <f t="shared" si="6"/>
        <v>208.62</v>
      </c>
      <c r="G96" s="62">
        <f t="shared" si="4"/>
        <v>1306.6199999999999</v>
      </c>
      <c r="H96" s="63">
        <f t="shared" si="5"/>
        <v>1959929.9999999998</v>
      </c>
      <c r="I96" s="61" t="s">
        <v>823</v>
      </c>
      <c r="J96" s="61" t="s">
        <v>42</v>
      </c>
    </row>
    <row r="97" spans="1:10" ht="27" x14ac:dyDescent="0.25">
      <c r="A97" s="60">
        <v>128</v>
      </c>
      <c r="B97" s="60">
        <v>128</v>
      </c>
      <c r="C97" s="61" t="s">
        <v>811</v>
      </c>
      <c r="D97" s="62">
        <v>350</v>
      </c>
      <c r="E97" s="62">
        <v>16658.823529411766</v>
      </c>
      <c r="F97" s="62">
        <f t="shared" si="6"/>
        <v>3165.1764705882356</v>
      </c>
      <c r="G97" s="62">
        <f t="shared" si="4"/>
        <v>19824</v>
      </c>
      <c r="H97" s="63">
        <f t="shared" si="5"/>
        <v>6938400</v>
      </c>
      <c r="I97" s="61" t="s">
        <v>1056</v>
      </c>
      <c r="J97" s="61" t="s">
        <v>42</v>
      </c>
    </row>
    <row r="98" spans="1:10" s="85" customFormat="1" ht="45" hidden="1" x14ac:dyDescent="0.25">
      <c r="A98" s="81">
        <v>129</v>
      </c>
      <c r="B98" s="81">
        <v>129</v>
      </c>
      <c r="C98" s="82" t="s">
        <v>746</v>
      </c>
      <c r="D98" s="83">
        <v>400</v>
      </c>
      <c r="E98" s="83">
        <v>17331.932773109245</v>
      </c>
      <c r="F98" s="83">
        <f t="shared" si="6"/>
        <v>3293.0672268907565</v>
      </c>
      <c r="G98" s="83">
        <f t="shared" si="4"/>
        <v>20625</v>
      </c>
      <c r="H98" s="84">
        <f t="shared" si="5"/>
        <v>8250000</v>
      </c>
      <c r="I98" s="82" t="s">
        <v>824</v>
      </c>
      <c r="J98" s="82" t="s">
        <v>702</v>
      </c>
    </row>
    <row r="99" spans="1:10" s="85" customFormat="1" ht="45" hidden="1" x14ac:dyDescent="0.25">
      <c r="A99" s="81">
        <v>130</v>
      </c>
      <c r="B99" s="81">
        <v>130</v>
      </c>
      <c r="C99" s="82" t="s">
        <v>746</v>
      </c>
      <c r="D99" s="83">
        <v>65</v>
      </c>
      <c r="E99" s="83">
        <v>17331.932773109245</v>
      </c>
      <c r="F99" s="83">
        <f t="shared" si="6"/>
        <v>3293.0672268907565</v>
      </c>
      <c r="G99" s="83">
        <f t="shared" si="4"/>
        <v>20625</v>
      </c>
      <c r="H99" s="84">
        <f t="shared" si="5"/>
        <v>1340625</v>
      </c>
      <c r="I99" s="82" t="s">
        <v>825</v>
      </c>
      <c r="J99" s="82" t="s">
        <v>702</v>
      </c>
    </row>
    <row r="100" spans="1:10" ht="36" x14ac:dyDescent="0.25">
      <c r="A100" s="60">
        <v>131</v>
      </c>
      <c r="B100" s="60">
        <v>131</v>
      </c>
      <c r="C100" s="61" t="s">
        <v>746</v>
      </c>
      <c r="D100" s="62">
        <v>3000</v>
      </c>
      <c r="E100" s="62">
        <v>655.46218487394958</v>
      </c>
      <c r="F100" s="62">
        <f t="shared" si="6"/>
        <v>124.53781512605042</v>
      </c>
      <c r="G100" s="62">
        <f t="shared" si="4"/>
        <v>780</v>
      </c>
      <c r="H100" s="63">
        <f t="shared" si="5"/>
        <v>2340000</v>
      </c>
      <c r="I100" s="61" t="s">
        <v>826</v>
      </c>
      <c r="J100" s="61" t="s">
        <v>42</v>
      </c>
    </row>
    <row r="101" spans="1:10" s="85" customFormat="1" ht="27" hidden="1" x14ac:dyDescent="0.25">
      <c r="A101" s="81">
        <v>132</v>
      </c>
      <c r="B101" s="81">
        <v>132</v>
      </c>
      <c r="C101" s="82" t="s">
        <v>146</v>
      </c>
      <c r="D101" s="83">
        <v>103</v>
      </c>
      <c r="E101" s="83">
        <v>16300.840336134455</v>
      </c>
      <c r="F101" s="83">
        <f t="shared" si="6"/>
        <v>3097.1596638655465</v>
      </c>
      <c r="G101" s="83">
        <f t="shared" si="4"/>
        <v>19398</v>
      </c>
      <c r="H101" s="84">
        <f t="shared" si="5"/>
        <v>1997994</v>
      </c>
      <c r="I101" s="82" t="s">
        <v>827</v>
      </c>
      <c r="J101" s="82" t="s">
        <v>702</v>
      </c>
    </row>
    <row r="102" spans="1:10" ht="36" x14ac:dyDescent="0.25">
      <c r="A102" s="60">
        <v>134</v>
      </c>
      <c r="B102" s="60">
        <v>134</v>
      </c>
      <c r="C102" s="61" t="s">
        <v>146</v>
      </c>
      <c r="D102" s="62">
        <v>326</v>
      </c>
      <c r="E102" s="62">
        <v>1280.6722689075632</v>
      </c>
      <c r="F102" s="62">
        <f t="shared" si="6"/>
        <v>243.32773109243701</v>
      </c>
      <c r="G102" s="62">
        <f t="shared" si="4"/>
        <v>1524.0000000000002</v>
      </c>
      <c r="H102" s="63">
        <f t="shared" si="5"/>
        <v>496824.00000000006</v>
      </c>
      <c r="I102" s="61" t="s">
        <v>828</v>
      </c>
      <c r="J102" s="61" t="s">
        <v>42</v>
      </c>
    </row>
    <row r="103" spans="1:10" s="90" customFormat="1" ht="27" x14ac:dyDescent="0.25">
      <c r="A103" s="86">
        <v>136</v>
      </c>
      <c r="B103" s="86">
        <v>136</v>
      </c>
      <c r="C103" s="87" t="s">
        <v>114</v>
      </c>
      <c r="D103" s="88">
        <v>1</v>
      </c>
      <c r="E103" s="88">
        <v>99.159663865546221</v>
      </c>
      <c r="F103" s="88">
        <f t="shared" si="6"/>
        <v>18.840336134453782</v>
      </c>
      <c r="G103" s="88">
        <f t="shared" si="4"/>
        <v>118</v>
      </c>
      <c r="H103" s="89">
        <f t="shared" si="5"/>
        <v>118</v>
      </c>
      <c r="I103" s="87" t="s">
        <v>829</v>
      </c>
      <c r="J103" s="87" t="s">
        <v>1051</v>
      </c>
    </row>
    <row r="104" spans="1:10" s="85" customFormat="1" ht="27" hidden="1" x14ac:dyDescent="0.25">
      <c r="A104" s="81">
        <v>137</v>
      </c>
      <c r="B104" s="81">
        <v>137</v>
      </c>
      <c r="C104" s="82" t="s">
        <v>114</v>
      </c>
      <c r="D104" s="83">
        <v>449</v>
      </c>
      <c r="E104" s="83">
        <v>694.11764705882354</v>
      </c>
      <c r="F104" s="83">
        <f t="shared" si="6"/>
        <v>131.88235294117646</v>
      </c>
      <c r="G104" s="83">
        <f t="shared" si="4"/>
        <v>826</v>
      </c>
      <c r="H104" s="84">
        <f t="shared" si="5"/>
        <v>370874</v>
      </c>
      <c r="I104" s="82" t="s">
        <v>830</v>
      </c>
      <c r="J104" s="82" t="s">
        <v>702</v>
      </c>
    </row>
    <row r="105" spans="1:10" ht="18" x14ac:dyDescent="0.25">
      <c r="A105" s="60">
        <v>138</v>
      </c>
      <c r="B105" s="60">
        <v>138</v>
      </c>
      <c r="C105" s="61" t="s">
        <v>114</v>
      </c>
      <c r="D105" s="62">
        <v>94</v>
      </c>
      <c r="E105" s="62">
        <v>724.36974789915973</v>
      </c>
      <c r="F105" s="62">
        <f t="shared" si="6"/>
        <v>137.63025210084035</v>
      </c>
      <c r="G105" s="62">
        <f t="shared" si="4"/>
        <v>862.00000000000011</v>
      </c>
      <c r="H105" s="63">
        <f t="shared" si="5"/>
        <v>81028.000000000015</v>
      </c>
      <c r="I105" s="61" t="s">
        <v>831</v>
      </c>
      <c r="J105" s="61" t="s">
        <v>704</v>
      </c>
    </row>
    <row r="106" spans="1:10" s="85" customFormat="1" ht="27" hidden="1" x14ac:dyDescent="0.25">
      <c r="A106" s="81">
        <v>142</v>
      </c>
      <c r="B106" s="81">
        <v>142</v>
      </c>
      <c r="C106" s="82" t="s">
        <v>795</v>
      </c>
      <c r="D106" s="83">
        <v>63</v>
      </c>
      <c r="E106" s="83">
        <v>7147.0588235294117</v>
      </c>
      <c r="F106" s="83">
        <f t="shared" si="6"/>
        <v>1357.9411764705883</v>
      </c>
      <c r="G106" s="83">
        <f t="shared" si="4"/>
        <v>8505</v>
      </c>
      <c r="H106" s="84">
        <f t="shared" si="5"/>
        <v>535815</v>
      </c>
      <c r="I106" s="82" t="s">
        <v>832</v>
      </c>
      <c r="J106" s="82" t="s">
        <v>702</v>
      </c>
    </row>
    <row r="107" spans="1:10" ht="18" x14ac:dyDescent="0.25">
      <c r="A107" s="60">
        <v>143</v>
      </c>
      <c r="B107" s="60">
        <v>143</v>
      </c>
      <c r="C107" s="61" t="s">
        <v>114</v>
      </c>
      <c r="D107" s="62">
        <v>1000</v>
      </c>
      <c r="E107" s="62">
        <v>651.26050420168065</v>
      </c>
      <c r="F107" s="62">
        <f t="shared" si="6"/>
        <v>123.73949579831933</v>
      </c>
      <c r="G107" s="62">
        <f t="shared" si="4"/>
        <v>775</v>
      </c>
      <c r="H107" s="63">
        <f t="shared" si="5"/>
        <v>775000</v>
      </c>
      <c r="I107" s="61" t="s">
        <v>833</v>
      </c>
      <c r="J107" s="61" t="s">
        <v>42</v>
      </c>
    </row>
    <row r="108" spans="1:10" ht="18" x14ac:dyDescent="0.25">
      <c r="A108" s="60">
        <v>144</v>
      </c>
      <c r="B108" s="60">
        <v>144</v>
      </c>
      <c r="C108" s="61" t="s">
        <v>114</v>
      </c>
      <c r="D108" s="62">
        <v>1800</v>
      </c>
      <c r="E108" s="62">
        <v>642.01680672268913</v>
      </c>
      <c r="F108" s="62">
        <f t="shared" si="6"/>
        <v>121.98319327731093</v>
      </c>
      <c r="G108" s="62">
        <f t="shared" si="4"/>
        <v>764</v>
      </c>
      <c r="H108" s="63">
        <f t="shared" si="5"/>
        <v>1375200</v>
      </c>
      <c r="I108" s="61" t="s">
        <v>720</v>
      </c>
      <c r="J108" s="61" t="s">
        <v>42</v>
      </c>
    </row>
    <row r="109" spans="1:10" ht="18" x14ac:dyDescent="0.25">
      <c r="A109" s="60">
        <v>148</v>
      </c>
      <c r="B109" s="60">
        <v>148</v>
      </c>
      <c r="C109" s="61" t="s">
        <v>114</v>
      </c>
      <c r="D109" s="62">
        <v>29</v>
      </c>
      <c r="E109" s="62">
        <v>8145.3781512605046</v>
      </c>
      <c r="F109" s="62">
        <f t="shared" si="6"/>
        <v>1547.6218487394958</v>
      </c>
      <c r="G109" s="62">
        <f t="shared" si="4"/>
        <v>9693</v>
      </c>
      <c r="H109" s="63">
        <f t="shared" si="5"/>
        <v>281097</v>
      </c>
      <c r="I109" s="61" t="s">
        <v>834</v>
      </c>
      <c r="J109" s="61" t="s">
        <v>42</v>
      </c>
    </row>
    <row r="110" spans="1:10" s="85" customFormat="1" ht="27" hidden="1" x14ac:dyDescent="0.25">
      <c r="A110" s="81">
        <v>151</v>
      </c>
      <c r="B110" s="81">
        <v>151</v>
      </c>
      <c r="C110" s="82" t="s">
        <v>114</v>
      </c>
      <c r="D110" s="83">
        <v>600</v>
      </c>
      <c r="E110" s="83">
        <v>3600</v>
      </c>
      <c r="F110" s="83">
        <f t="shared" si="6"/>
        <v>684</v>
      </c>
      <c r="G110" s="83">
        <f t="shared" si="4"/>
        <v>4284</v>
      </c>
      <c r="H110" s="84">
        <f t="shared" si="5"/>
        <v>2570400</v>
      </c>
      <c r="I110" s="82" t="s">
        <v>835</v>
      </c>
      <c r="J110" s="82" t="s">
        <v>702</v>
      </c>
    </row>
    <row r="111" spans="1:10" s="85" customFormat="1" ht="27" hidden="1" x14ac:dyDescent="0.25">
      <c r="A111" s="81">
        <v>156</v>
      </c>
      <c r="B111" s="81">
        <v>156</v>
      </c>
      <c r="C111" s="82" t="s">
        <v>114</v>
      </c>
      <c r="D111" s="83">
        <v>1500</v>
      </c>
      <c r="E111" s="83">
        <v>4979.8319327731097</v>
      </c>
      <c r="F111" s="83">
        <f t="shared" si="6"/>
        <v>946.1680672268908</v>
      </c>
      <c r="G111" s="83">
        <f t="shared" si="4"/>
        <v>5926</v>
      </c>
      <c r="H111" s="84">
        <f t="shared" si="5"/>
        <v>8889000</v>
      </c>
      <c r="I111" s="82" t="s">
        <v>836</v>
      </c>
      <c r="J111" s="82" t="s">
        <v>702</v>
      </c>
    </row>
    <row r="112" spans="1:10" s="85" customFormat="1" ht="27" hidden="1" x14ac:dyDescent="0.25">
      <c r="A112" s="81">
        <v>157</v>
      </c>
      <c r="B112" s="81">
        <v>157</v>
      </c>
      <c r="C112" s="82" t="s">
        <v>146</v>
      </c>
      <c r="D112" s="83">
        <v>19</v>
      </c>
      <c r="E112" s="83">
        <v>6343.6974789915967</v>
      </c>
      <c r="F112" s="83">
        <f t="shared" si="6"/>
        <v>1205.3025210084033</v>
      </c>
      <c r="G112" s="83">
        <f t="shared" si="4"/>
        <v>7549</v>
      </c>
      <c r="H112" s="84">
        <f t="shared" si="5"/>
        <v>143431</v>
      </c>
      <c r="I112" s="82" t="s">
        <v>837</v>
      </c>
      <c r="J112" s="82" t="s">
        <v>702</v>
      </c>
    </row>
    <row r="113" spans="1:10" ht="27" x14ac:dyDescent="0.25">
      <c r="A113" s="60">
        <v>159</v>
      </c>
      <c r="B113" s="60">
        <v>159</v>
      </c>
      <c r="C113" s="61" t="s">
        <v>114</v>
      </c>
      <c r="D113" s="62">
        <v>5000</v>
      </c>
      <c r="E113" s="62">
        <v>173.94957983193279</v>
      </c>
      <c r="F113" s="62">
        <f t="shared" si="6"/>
        <v>33.050420168067234</v>
      </c>
      <c r="G113" s="62">
        <f t="shared" si="4"/>
        <v>207.00000000000003</v>
      </c>
      <c r="H113" s="63">
        <f t="shared" si="5"/>
        <v>1035000.0000000001</v>
      </c>
      <c r="I113" s="61" t="s">
        <v>838</v>
      </c>
      <c r="J113" s="61" t="s">
        <v>42</v>
      </c>
    </row>
    <row r="114" spans="1:10" ht="18" x14ac:dyDescent="0.25">
      <c r="A114" s="60">
        <v>161</v>
      </c>
      <c r="B114" s="60">
        <v>161</v>
      </c>
      <c r="C114" s="61" t="s">
        <v>839</v>
      </c>
      <c r="D114" s="62">
        <v>166</v>
      </c>
      <c r="E114" s="62">
        <v>32000</v>
      </c>
      <c r="F114" s="62">
        <f t="shared" si="6"/>
        <v>6080</v>
      </c>
      <c r="G114" s="62">
        <f t="shared" si="4"/>
        <v>38080</v>
      </c>
      <c r="H114" s="63">
        <f t="shared" si="5"/>
        <v>6321280</v>
      </c>
      <c r="I114" s="61" t="s">
        <v>840</v>
      </c>
      <c r="J114" s="61" t="s">
        <v>42</v>
      </c>
    </row>
    <row r="115" spans="1:10" ht="27" x14ac:dyDescent="0.25">
      <c r="A115" s="60">
        <v>162</v>
      </c>
      <c r="B115" s="60">
        <v>162</v>
      </c>
      <c r="C115" s="61" t="s">
        <v>732</v>
      </c>
      <c r="D115" s="62">
        <v>10000</v>
      </c>
      <c r="E115" s="62">
        <v>189.07563025210084</v>
      </c>
      <c r="F115" s="62">
        <f t="shared" si="6"/>
        <v>35.924369747899156</v>
      </c>
      <c r="G115" s="62">
        <f t="shared" si="4"/>
        <v>225</v>
      </c>
      <c r="H115" s="63">
        <f t="shared" si="5"/>
        <v>2250000</v>
      </c>
      <c r="I115" s="61" t="s">
        <v>841</v>
      </c>
      <c r="J115" s="61" t="s">
        <v>42</v>
      </c>
    </row>
    <row r="116" spans="1:10" s="85" customFormat="1" ht="27" hidden="1" x14ac:dyDescent="0.25">
      <c r="A116" s="81">
        <v>163</v>
      </c>
      <c r="B116" s="81">
        <v>163</v>
      </c>
      <c r="C116" s="82" t="s">
        <v>146</v>
      </c>
      <c r="D116" s="83">
        <v>18000</v>
      </c>
      <c r="E116" s="83">
        <v>276.47058823529414</v>
      </c>
      <c r="F116" s="83">
        <f t="shared" si="6"/>
        <v>52.529411764705891</v>
      </c>
      <c r="G116" s="83">
        <f t="shared" si="4"/>
        <v>329.00000000000006</v>
      </c>
      <c r="H116" s="84">
        <f t="shared" si="5"/>
        <v>5922000.0000000009</v>
      </c>
      <c r="I116" s="82" t="s">
        <v>842</v>
      </c>
      <c r="J116" s="82" t="s">
        <v>702</v>
      </c>
    </row>
    <row r="117" spans="1:10" ht="45" x14ac:dyDescent="0.25">
      <c r="A117" s="60">
        <v>166</v>
      </c>
      <c r="B117" s="60">
        <v>166</v>
      </c>
      <c r="C117" s="61" t="s">
        <v>146</v>
      </c>
      <c r="D117" s="62">
        <v>1</v>
      </c>
      <c r="E117" s="62">
        <v>57764.705882352944</v>
      </c>
      <c r="F117" s="62">
        <f t="shared" si="6"/>
        <v>10975.294117647059</v>
      </c>
      <c r="G117" s="62">
        <f t="shared" si="4"/>
        <v>68740</v>
      </c>
      <c r="H117" s="63">
        <f t="shared" si="5"/>
        <v>68740</v>
      </c>
      <c r="I117" s="61" t="s">
        <v>843</v>
      </c>
      <c r="J117" s="61" t="s">
        <v>42</v>
      </c>
    </row>
    <row r="118" spans="1:10" ht="18" x14ac:dyDescent="0.25">
      <c r="A118" s="60">
        <v>167</v>
      </c>
      <c r="B118" s="60">
        <v>167</v>
      </c>
      <c r="C118" s="61" t="s">
        <v>114</v>
      </c>
      <c r="D118" s="62">
        <v>413</v>
      </c>
      <c r="E118" s="62">
        <v>2936.9747899159665</v>
      </c>
      <c r="F118" s="62">
        <f t="shared" si="6"/>
        <v>558.02521008403369</v>
      </c>
      <c r="G118" s="62">
        <f t="shared" si="4"/>
        <v>3495</v>
      </c>
      <c r="H118" s="63">
        <f t="shared" si="5"/>
        <v>1443435</v>
      </c>
      <c r="I118" s="61" t="s">
        <v>844</v>
      </c>
      <c r="J118" s="61" t="s">
        <v>42</v>
      </c>
    </row>
    <row r="119" spans="1:10" ht="27" x14ac:dyDescent="0.25">
      <c r="A119" s="60">
        <v>171</v>
      </c>
      <c r="B119" s="60">
        <v>171</v>
      </c>
      <c r="C119" s="61" t="s">
        <v>791</v>
      </c>
      <c r="D119" s="62">
        <v>1</v>
      </c>
      <c r="E119" s="62">
        <v>1033613.4453781513</v>
      </c>
      <c r="F119" s="62">
        <f t="shared" si="6"/>
        <v>196386.55462184874</v>
      </c>
      <c r="G119" s="62">
        <f t="shared" si="4"/>
        <v>1230000</v>
      </c>
      <c r="H119" s="63">
        <f t="shared" si="5"/>
        <v>1230000</v>
      </c>
      <c r="I119" s="61" t="s">
        <v>845</v>
      </c>
      <c r="J119" s="61" t="s">
        <v>1051</v>
      </c>
    </row>
    <row r="120" spans="1:10" ht="27" x14ac:dyDescent="0.25">
      <c r="A120" s="60">
        <v>172</v>
      </c>
      <c r="B120" s="60">
        <v>172</v>
      </c>
      <c r="C120" s="61" t="s">
        <v>846</v>
      </c>
      <c r="D120" s="62">
        <v>1</v>
      </c>
      <c r="E120" s="62">
        <v>352842</v>
      </c>
      <c r="F120" s="62">
        <f t="shared" si="6"/>
        <v>67039.98</v>
      </c>
      <c r="G120" s="62">
        <f t="shared" si="4"/>
        <v>419881.98</v>
      </c>
      <c r="H120" s="63">
        <f t="shared" si="5"/>
        <v>419881.98</v>
      </c>
      <c r="I120" s="61" t="s">
        <v>847</v>
      </c>
      <c r="J120" s="61" t="s">
        <v>1051</v>
      </c>
    </row>
    <row r="121" spans="1:10" ht="18" x14ac:dyDescent="0.25">
      <c r="A121" s="60">
        <v>173</v>
      </c>
      <c r="B121" s="60">
        <v>173</v>
      </c>
      <c r="C121" s="61" t="s">
        <v>746</v>
      </c>
      <c r="D121" s="62">
        <v>5000</v>
      </c>
      <c r="E121" s="62">
        <v>114.28571428571429</v>
      </c>
      <c r="F121" s="62">
        <f t="shared" si="6"/>
        <v>21.714285714285715</v>
      </c>
      <c r="G121" s="62">
        <f t="shared" si="4"/>
        <v>136</v>
      </c>
      <c r="H121" s="63">
        <f t="shared" si="5"/>
        <v>680000</v>
      </c>
      <c r="I121" s="61" t="s">
        <v>848</v>
      </c>
      <c r="J121" s="61" t="s">
        <v>42</v>
      </c>
    </row>
    <row r="122" spans="1:10" ht="18" x14ac:dyDescent="0.25">
      <c r="A122" s="60">
        <v>174</v>
      </c>
      <c r="B122" s="60">
        <v>174</v>
      </c>
      <c r="C122" s="61" t="s">
        <v>746</v>
      </c>
      <c r="D122" s="62">
        <v>5000</v>
      </c>
      <c r="E122" s="62">
        <v>209.24369747899161</v>
      </c>
      <c r="F122" s="62">
        <f t="shared" si="6"/>
        <v>39.756302521008408</v>
      </c>
      <c r="G122" s="62">
        <f t="shared" si="4"/>
        <v>249</v>
      </c>
      <c r="H122" s="63">
        <f t="shared" si="5"/>
        <v>1245000</v>
      </c>
      <c r="I122" s="61" t="s">
        <v>849</v>
      </c>
      <c r="J122" s="61" t="s">
        <v>42</v>
      </c>
    </row>
    <row r="123" spans="1:10" ht="18" x14ac:dyDescent="0.25">
      <c r="A123" s="60">
        <v>175</v>
      </c>
      <c r="B123" s="60">
        <v>175</v>
      </c>
      <c r="C123" s="61" t="s">
        <v>746</v>
      </c>
      <c r="D123" s="62">
        <v>10000</v>
      </c>
      <c r="E123" s="62">
        <v>209.24369747899161</v>
      </c>
      <c r="F123" s="62">
        <f t="shared" si="6"/>
        <v>39.756302521008408</v>
      </c>
      <c r="G123" s="62">
        <f t="shared" si="4"/>
        <v>249</v>
      </c>
      <c r="H123" s="63">
        <f t="shared" si="5"/>
        <v>2490000</v>
      </c>
      <c r="I123" s="61" t="s">
        <v>850</v>
      </c>
      <c r="J123" s="61" t="s">
        <v>42</v>
      </c>
    </row>
    <row r="124" spans="1:10" ht="18" x14ac:dyDescent="0.25">
      <c r="A124" s="60">
        <v>176</v>
      </c>
      <c r="B124" s="60">
        <v>176</v>
      </c>
      <c r="C124" s="61" t="s">
        <v>746</v>
      </c>
      <c r="D124" s="62">
        <v>5000</v>
      </c>
      <c r="E124" s="62">
        <v>209.24369747899161</v>
      </c>
      <c r="F124" s="62">
        <f t="shared" si="6"/>
        <v>39.756302521008408</v>
      </c>
      <c r="G124" s="62">
        <f t="shared" si="4"/>
        <v>249</v>
      </c>
      <c r="H124" s="63">
        <f t="shared" si="5"/>
        <v>1245000</v>
      </c>
      <c r="I124" s="61" t="s">
        <v>851</v>
      </c>
      <c r="J124" s="61" t="s">
        <v>42</v>
      </c>
    </row>
    <row r="125" spans="1:10" s="85" customFormat="1" ht="27" hidden="1" x14ac:dyDescent="0.25">
      <c r="A125" s="81">
        <v>177</v>
      </c>
      <c r="B125" s="81">
        <v>177</v>
      </c>
      <c r="C125" s="82" t="s">
        <v>146</v>
      </c>
      <c r="D125" s="83">
        <v>23</v>
      </c>
      <c r="E125" s="83">
        <v>18072.268907563026</v>
      </c>
      <c r="F125" s="83">
        <f t="shared" si="6"/>
        <v>3433.7310924369749</v>
      </c>
      <c r="G125" s="83">
        <f t="shared" si="4"/>
        <v>21506</v>
      </c>
      <c r="H125" s="84">
        <f t="shared" si="5"/>
        <v>494638</v>
      </c>
      <c r="I125" s="82" t="s">
        <v>852</v>
      </c>
      <c r="J125" s="82" t="s">
        <v>702</v>
      </c>
    </row>
    <row r="126" spans="1:10" s="85" customFormat="1" ht="27" hidden="1" x14ac:dyDescent="0.25">
      <c r="A126" s="81">
        <v>178</v>
      </c>
      <c r="B126" s="81">
        <v>178</v>
      </c>
      <c r="C126" s="82" t="s">
        <v>146</v>
      </c>
      <c r="D126" s="83">
        <v>27</v>
      </c>
      <c r="E126" s="83">
        <v>18072.268907563026</v>
      </c>
      <c r="F126" s="83">
        <f t="shared" si="6"/>
        <v>3433.7310924369749</v>
      </c>
      <c r="G126" s="83">
        <f t="shared" si="4"/>
        <v>21506</v>
      </c>
      <c r="H126" s="84">
        <f t="shared" si="5"/>
        <v>580662</v>
      </c>
      <c r="I126" s="82" t="s">
        <v>853</v>
      </c>
      <c r="J126" s="82" t="s">
        <v>702</v>
      </c>
    </row>
    <row r="127" spans="1:10" ht="27" x14ac:dyDescent="0.25">
      <c r="A127" s="60">
        <v>179</v>
      </c>
      <c r="B127" s="60">
        <v>179</v>
      </c>
      <c r="C127" s="61" t="s">
        <v>732</v>
      </c>
      <c r="D127" s="62">
        <v>29</v>
      </c>
      <c r="E127" s="62">
        <v>15000</v>
      </c>
      <c r="F127" s="62">
        <f t="shared" si="6"/>
        <v>2850</v>
      </c>
      <c r="G127" s="62">
        <f t="shared" si="4"/>
        <v>17850</v>
      </c>
      <c r="H127" s="63">
        <f t="shared" si="5"/>
        <v>517650</v>
      </c>
      <c r="I127" s="61" t="s">
        <v>854</v>
      </c>
      <c r="J127" s="61" t="s">
        <v>704</v>
      </c>
    </row>
    <row r="128" spans="1:10" ht="27" x14ac:dyDescent="0.25">
      <c r="A128" s="60">
        <v>180</v>
      </c>
      <c r="B128" s="60">
        <v>180</v>
      </c>
      <c r="C128" s="61" t="s">
        <v>732</v>
      </c>
      <c r="D128" s="62">
        <v>21</v>
      </c>
      <c r="E128" s="62">
        <v>15000</v>
      </c>
      <c r="F128" s="62">
        <f t="shared" si="6"/>
        <v>2850</v>
      </c>
      <c r="G128" s="62">
        <f t="shared" si="4"/>
        <v>17850</v>
      </c>
      <c r="H128" s="63">
        <f t="shared" si="5"/>
        <v>374850</v>
      </c>
      <c r="I128" s="61" t="s">
        <v>855</v>
      </c>
      <c r="J128" s="61" t="s">
        <v>704</v>
      </c>
    </row>
    <row r="129" spans="1:10" s="85" customFormat="1" ht="27" hidden="1" x14ac:dyDescent="0.25">
      <c r="A129" s="81">
        <v>181</v>
      </c>
      <c r="B129" s="81">
        <v>181</v>
      </c>
      <c r="C129" s="82" t="s">
        <v>146</v>
      </c>
      <c r="D129" s="83">
        <v>3000</v>
      </c>
      <c r="E129" s="83">
        <v>1470.5882352941178</v>
      </c>
      <c r="F129" s="83">
        <f t="shared" si="6"/>
        <v>279.41176470588238</v>
      </c>
      <c r="G129" s="83">
        <f t="shared" si="4"/>
        <v>1750.0000000000002</v>
      </c>
      <c r="H129" s="84">
        <f t="shared" si="5"/>
        <v>5250000.0000000009</v>
      </c>
      <c r="I129" s="82" t="s">
        <v>856</v>
      </c>
      <c r="J129" s="82" t="s">
        <v>702</v>
      </c>
    </row>
    <row r="130" spans="1:10" ht="18" x14ac:dyDescent="0.25">
      <c r="A130" s="60">
        <v>182</v>
      </c>
      <c r="B130" s="60">
        <v>182</v>
      </c>
      <c r="C130" s="61" t="s">
        <v>146</v>
      </c>
      <c r="D130" s="62">
        <v>1500</v>
      </c>
      <c r="E130" s="62">
        <v>1529.4117647058824</v>
      </c>
      <c r="F130" s="62">
        <f t="shared" si="6"/>
        <v>290.58823529411768</v>
      </c>
      <c r="G130" s="62">
        <f t="shared" si="4"/>
        <v>1820</v>
      </c>
      <c r="H130" s="63">
        <f t="shared" si="5"/>
        <v>2730000</v>
      </c>
      <c r="I130" s="61" t="s">
        <v>857</v>
      </c>
      <c r="J130" s="61" t="s">
        <v>42</v>
      </c>
    </row>
    <row r="131" spans="1:10" ht="18" x14ac:dyDescent="0.25">
      <c r="A131" s="60">
        <v>183</v>
      </c>
      <c r="B131" s="60">
        <v>183</v>
      </c>
      <c r="C131" s="61" t="s">
        <v>746</v>
      </c>
      <c r="D131" s="62">
        <v>3000</v>
      </c>
      <c r="E131" s="62">
        <v>125.21008403361346</v>
      </c>
      <c r="F131" s="62">
        <f t="shared" si="6"/>
        <v>23.789915966386555</v>
      </c>
      <c r="G131" s="62">
        <f t="shared" ref="G131:G194" si="7">+E131+F131</f>
        <v>149</v>
      </c>
      <c r="H131" s="63">
        <f t="shared" ref="H131:H194" si="8">+G131*D131</f>
        <v>447000</v>
      </c>
      <c r="I131" s="61" t="s">
        <v>858</v>
      </c>
      <c r="J131" s="61" t="s">
        <v>42</v>
      </c>
    </row>
    <row r="132" spans="1:10" ht="18" x14ac:dyDescent="0.25">
      <c r="A132" s="60">
        <v>184</v>
      </c>
      <c r="B132" s="60">
        <v>184</v>
      </c>
      <c r="C132" s="61" t="s">
        <v>746</v>
      </c>
      <c r="D132" s="62">
        <v>5000</v>
      </c>
      <c r="E132" s="62">
        <v>125.21008403361346</v>
      </c>
      <c r="F132" s="62">
        <f t="shared" si="6"/>
        <v>23.789915966386555</v>
      </c>
      <c r="G132" s="62">
        <f t="shared" si="7"/>
        <v>149</v>
      </c>
      <c r="H132" s="63">
        <f t="shared" si="8"/>
        <v>745000</v>
      </c>
      <c r="I132" s="61" t="s">
        <v>859</v>
      </c>
      <c r="J132" s="61" t="s">
        <v>42</v>
      </c>
    </row>
    <row r="133" spans="1:10" ht="18" x14ac:dyDescent="0.25">
      <c r="A133" s="60">
        <v>185</v>
      </c>
      <c r="B133" s="60">
        <v>185</v>
      </c>
      <c r="C133" s="61" t="s">
        <v>746</v>
      </c>
      <c r="D133" s="62">
        <v>10000</v>
      </c>
      <c r="E133" s="62">
        <v>125.21008403361346</v>
      </c>
      <c r="F133" s="62">
        <f t="shared" si="6"/>
        <v>23.789915966386555</v>
      </c>
      <c r="G133" s="62">
        <f t="shared" si="7"/>
        <v>149</v>
      </c>
      <c r="H133" s="63">
        <f t="shared" si="8"/>
        <v>1490000</v>
      </c>
      <c r="I133" s="61" t="s">
        <v>860</v>
      </c>
      <c r="J133" s="61" t="s">
        <v>42</v>
      </c>
    </row>
    <row r="134" spans="1:10" ht="18" x14ac:dyDescent="0.25">
      <c r="A134" s="60">
        <v>186</v>
      </c>
      <c r="B134" s="60">
        <v>186</v>
      </c>
      <c r="C134" s="61" t="s">
        <v>746</v>
      </c>
      <c r="D134" s="62">
        <v>12000</v>
      </c>
      <c r="E134" s="62">
        <v>114.28571428571429</v>
      </c>
      <c r="F134" s="62">
        <f t="shared" si="6"/>
        <v>21.714285714285715</v>
      </c>
      <c r="G134" s="62">
        <f t="shared" si="7"/>
        <v>136</v>
      </c>
      <c r="H134" s="63">
        <f t="shared" si="8"/>
        <v>1632000</v>
      </c>
      <c r="I134" s="61" t="s">
        <v>861</v>
      </c>
      <c r="J134" s="61" t="s">
        <v>42</v>
      </c>
    </row>
    <row r="135" spans="1:10" ht="18" x14ac:dyDescent="0.25">
      <c r="A135" s="60">
        <v>187</v>
      </c>
      <c r="B135" s="60">
        <v>187</v>
      </c>
      <c r="C135" s="61" t="s">
        <v>746</v>
      </c>
      <c r="D135" s="62">
        <v>5000</v>
      </c>
      <c r="E135" s="62">
        <v>114.28571428571429</v>
      </c>
      <c r="F135" s="62">
        <f t="shared" si="6"/>
        <v>21.714285714285715</v>
      </c>
      <c r="G135" s="62">
        <f t="shared" si="7"/>
        <v>136</v>
      </c>
      <c r="H135" s="63">
        <f t="shared" si="8"/>
        <v>680000</v>
      </c>
      <c r="I135" s="61" t="s">
        <v>862</v>
      </c>
      <c r="J135" s="61" t="s">
        <v>42</v>
      </c>
    </row>
    <row r="136" spans="1:10" ht="54" x14ac:dyDescent="0.25">
      <c r="A136" s="60">
        <v>189</v>
      </c>
      <c r="B136" s="60">
        <v>189</v>
      </c>
      <c r="C136" s="61" t="s">
        <v>863</v>
      </c>
      <c r="D136" s="62">
        <v>9</v>
      </c>
      <c r="E136" s="62">
        <v>58823.529411764706</v>
      </c>
      <c r="F136" s="62">
        <f t="shared" si="6"/>
        <v>11176.470588235294</v>
      </c>
      <c r="G136" s="62">
        <f t="shared" si="7"/>
        <v>70000</v>
      </c>
      <c r="H136" s="63">
        <f t="shared" si="8"/>
        <v>630000</v>
      </c>
      <c r="I136" s="61" t="s">
        <v>864</v>
      </c>
      <c r="J136" s="61" t="s">
        <v>42</v>
      </c>
    </row>
    <row r="137" spans="1:10" s="85" customFormat="1" ht="45" hidden="1" x14ac:dyDescent="0.25">
      <c r="A137" s="81">
        <v>190</v>
      </c>
      <c r="B137" s="81">
        <v>190</v>
      </c>
      <c r="C137" s="82" t="s">
        <v>839</v>
      </c>
      <c r="D137" s="83">
        <v>19</v>
      </c>
      <c r="E137" s="83">
        <v>210084.03361344538</v>
      </c>
      <c r="F137" s="83">
        <f t="shared" si="6"/>
        <v>39915.966386554624</v>
      </c>
      <c r="G137" s="83">
        <f t="shared" si="7"/>
        <v>250000</v>
      </c>
      <c r="H137" s="84">
        <f t="shared" si="8"/>
        <v>4750000</v>
      </c>
      <c r="I137" s="82" t="s">
        <v>865</v>
      </c>
      <c r="J137" s="82" t="s">
        <v>702</v>
      </c>
    </row>
    <row r="138" spans="1:10" s="85" customFormat="1" ht="27" hidden="1" x14ac:dyDescent="0.25">
      <c r="A138" s="81">
        <v>191</v>
      </c>
      <c r="B138" s="81">
        <v>191</v>
      </c>
      <c r="C138" s="82" t="s">
        <v>756</v>
      </c>
      <c r="D138" s="83">
        <v>41</v>
      </c>
      <c r="E138" s="83">
        <v>23482.352941176472</v>
      </c>
      <c r="F138" s="83">
        <f t="shared" si="6"/>
        <v>4461.6470588235297</v>
      </c>
      <c r="G138" s="83">
        <f t="shared" si="7"/>
        <v>27944</v>
      </c>
      <c r="H138" s="84">
        <f t="shared" si="8"/>
        <v>1145704</v>
      </c>
      <c r="I138" s="82" t="s">
        <v>866</v>
      </c>
      <c r="J138" s="82" t="s">
        <v>702</v>
      </c>
    </row>
    <row r="139" spans="1:10" s="85" customFormat="1" ht="27" hidden="1" x14ac:dyDescent="0.25">
      <c r="A139" s="81">
        <v>193</v>
      </c>
      <c r="B139" s="81">
        <v>193</v>
      </c>
      <c r="C139" s="82" t="s">
        <v>146</v>
      </c>
      <c r="D139" s="83">
        <v>207</v>
      </c>
      <c r="E139" s="83">
        <v>249.57983193277312</v>
      </c>
      <c r="F139" s="83">
        <f t="shared" si="6"/>
        <v>47.420168067226896</v>
      </c>
      <c r="G139" s="83">
        <f t="shared" si="7"/>
        <v>297</v>
      </c>
      <c r="H139" s="84">
        <f t="shared" si="8"/>
        <v>61479</v>
      </c>
      <c r="I139" s="82" t="s">
        <v>867</v>
      </c>
      <c r="J139" s="82" t="s">
        <v>702</v>
      </c>
    </row>
    <row r="140" spans="1:10" s="85" customFormat="1" ht="27" hidden="1" x14ac:dyDescent="0.25">
      <c r="A140" s="81">
        <v>194</v>
      </c>
      <c r="B140" s="81">
        <v>194</v>
      </c>
      <c r="C140" s="82" t="s">
        <v>146</v>
      </c>
      <c r="D140" s="83">
        <v>108</v>
      </c>
      <c r="E140" s="83">
        <v>249.57983193277312</v>
      </c>
      <c r="F140" s="83">
        <f t="shared" si="6"/>
        <v>47.420168067226896</v>
      </c>
      <c r="G140" s="83">
        <f t="shared" si="7"/>
        <v>297</v>
      </c>
      <c r="H140" s="84">
        <f t="shared" si="8"/>
        <v>32076</v>
      </c>
      <c r="I140" s="82" t="s">
        <v>868</v>
      </c>
      <c r="J140" s="82" t="s">
        <v>702</v>
      </c>
    </row>
    <row r="141" spans="1:10" ht="18" x14ac:dyDescent="0.25">
      <c r="A141" s="60">
        <v>195</v>
      </c>
      <c r="B141" s="60">
        <v>195</v>
      </c>
      <c r="C141" s="61" t="s">
        <v>146</v>
      </c>
      <c r="D141" s="62">
        <v>1500</v>
      </c>
      <c r="E141" s="62">
        <v>249.57983193277312</v>
      </c>
      <c r="F141" s="62">
        <f t="shared" si="6"/>
        <v>47.420168067226896</v>
      </c>
      <c r="G141" s="62">
        <f t="shared" si="7"/>
        <v>297</v>
      </c>
      <c r="H141" s="63">
        <f t="shared" si="8"/>
        <v>445500</v>
      </c>
      <c r="I141" s="61" t="s">
        <v>869</v>
      </c>
      <c r="J141" s="61" t="s">
        <v>42</v>
      </c>
    </row>
    <row r="142" spans="1:10" s="85" customFormat="1" ht="27" hidden="1" x14ac:dyDescent="0.25">
      <c r="A142" s="81">
        <v>196</v>
      </c>
      <c r="B142" s="81">
        <v>196</v>
      </c>
      <c r="C142" s="82" t="s">
        <v>146</v>
      </c>
      <c r="D142" s="83">
        <v>750</v>
      </c>
      <c r="E142" s="83">
        <v>249.57983193277312</v>
      </c>
      <c r="F142" s="83">
        <f t="shared" si="6"/>
        <v>47.420168067226896</v>
      </c>
      <c r="G142" s="83">
        <f t="shared" si="7"/>
        <v>297</v>
      </c>
      <c r="H142" s="84">
        <f t="shared" si="8"/>
        <v>222750</v>
      </c>
      <c r="I142" s="82" t="s">
        <v>870</v>
      </c>
      <c r="J142" s="82" t="s">
        <v>702</v>
      </c>
    </row>
    <row r="143" spans="1:10" s="85" customFormat="1" ht="27" hidden="1" x14ac:dyDescent="0.25">
      <c r="A143" s="81">
        <v>197</v>
      </c>
      <c r="B143" s="81">
        <v>197</v>
      </c>
      <c r="C143" s="82" t="s">
        <v>146</v>
      </c>
      <c r="D143" s="83">
        <v>359</v>
      </c>
      <c r="E143" s="83">
        <v>249.57983193277312</v>
      </c>
      <c r="F143" s="83">
        <f t="shared" si="6"/>
        <v>47.420168067226896</v>
      </c>
      <c r="G143" s="83">
        <f t="shared" si="7"/>
        <v>297</v>
      </c>
      <c r="H143" s="84">
        <f t="shared" si="8"/>
        <v>106623</v>
      </c>
      <c r="I143" s="82" t="s">
        <v>871</v>
      </c>
      <c r="J143" s="82" t="s">
        <v>702</v>
      </c>
    </row>
    <row r="144" spans="1:10" ht="18" x14ac:dyDescent="0.25">
      <c r="A144" s="60">
        <v>201</v>
      </c>
      <c r="B144" s="60">
        <v>201</v>
      </c>
      <c r="C144" s="61" t="s">
        <v>114</v>
      </c>
      <c r="D144" s="62">
        <v>1700</v>
      </c>
      <c r="E144" s="62">
        <v>3489.9159663865548</v>
      </c>
      <c r="F144" s="62">
        <f t="shared" si="6"/>
        <v>663.0840336134454</v>
      </c>
      <c r="G144" s="62">
        <f t="shared" si="7"/>
        <v>4153</v>
      </c>
      <c r="H144" s="63">
        <f t="shared" si="8"/>
        <v>7060100</v>
      </c>
      <c r="I144" s="61" t="s">
        <v>872</v>
      </c>
      <c r="J144" s="61" t="s">
        <v>42</v>
      </c>
    </row>
    <row r="145" spans="1:10" ht="27" x14ac:dyDescent="0.25">
      <c r="A145" s="60">
        <v>202</v>
      </c>
      <c r="B145" s="60">
        <v>202</v>
      </c>
      <c r="C145" s="61" t="s">
        <v>114</v>
      </c>
      <c r="D145" s="62">
        <v>1</v>
      </c>
      <c r="E145" s="62">
        <v>6345.3781512605046</v>
      </c>
      <c r="F145" s="62">
        <f t="shared" si="6"/>
        <v>1205.6218487394958</v>
      </c>
      <c r="G145" s="62">
        <f t="shared" si="7"/>
        <v>7551</v>
      </c>
      <c r="H145" s="63">
        <f t="shared" si="8"/>
        <v>7551</v>
      </c>
      <c r="I145" s="61" t="s">
        <v>873</v>
      </c>
      <c r="J145" s="61" t="s">
        <v>1051</v>
      </c>
    </row>
    <row r="146" spans="1:10" s="85" customFormat="1" ht="36" hidden="1" x14ac:dyDescent="0.25">
      <c r="A146" s="81">
        <v>203</v>
      </c>
      <c r="B146" s="81">
        <v>203</v>
      </c>
      <c r="C146" s="82" t="s">
        <v>820</v>
      </c>
      <c r="D146" s="83">
        <v>180</v>
      </c>
      <c r="E146" s="83">
        <v>25317.119999999999</v>
      </c>
      <c r="F146" s="83">
        <f t="shared" si="6"/>
        <v>4810.2528000000002</v>
      </c>
      <c r="G146" s="83">
        <f t="shared" si="7"/>
        <v>30127.372799999997</v>
      </c>
      <c r="H146" s="84">
        <f t="shared" si="8"/>
        <v>5422927.1039999994</v>
      </c>
      <c r="I146" s="82" t="s">
        <v>874</v>
      </c>
      <c r="J146" s="82" t="s">
        <v>702</v>
      </c>
    </row>
    <row r="147" spans="1:10" s="85" customFormat="1" ht="45" hidden="1" x14ac:dyDescent="0.25">
      <c r="A147" s="81">
        <v>204</v>
      </c>
      <c r="B147" s="81">
        <v>204</v>
      </c>
      <c r="C147" s="82" t="s">
        <v>53</v>
      </c>
      <c r="D147" s="83">
        <v>100</v>
      </c>
      <c r="E147" s="83">
        <v>15988.235294117649</v>
      </c>
      <c r="F147" s="83">
        <f t="shared" si="6"/>
        <v>3037.7647058823532</v>
      </c>
      <c r="G147" s="83">
        <f t="shared" si="7"/>
        <v>19026</v>
      </c>
      <c r="H147" s="84">
        <f t="shared" si="8"/>
        <v>1902600</v>
      </c>
      <c r="I147" s="82" t="s">
        <v>875</v>
      </c>
      <c r="J147" s="82" t="s">
        <v>702</v>
      </c>
    </row>
    <row r="148" spans="1:10" ht="45" x14ac:dyDescent="0.25">
      <c r="A148" s="60">
        <v>206</v>
      </c>
      <c r="B148" s="60">
        <v>206</v>
      </c>
      <c r="C148" s="61" t="s">
        <v>820</v>
      </c>
      <c r="D148" s="62">
        <v>350</v>
      </c>
      <c r="E148" s="62">
        <v>14138.293200000002</v>
      </c>
      <c r="F148" s="62">
        <f t="shared" si="6"/>
        <v>2686.2757080000006</v>
      </c>
      <c r="G148" s="62">
        <f t="shared" si="7"/>
        <v>16824.568908000001</v>
      </c>
      <c r="H148" s="63">
        <f t="shared" si="8"/>
        <v>5888599.1178000001</v>
      </c>
      <c r="I148" s="61" t="s">
        <v>876</v>
      </c>
      <c r="J148" s="61" t="s">
        <v>42</v>
      </c>
    </row>
    <row r="149" spans="1:10" ht="18" x14ac:dyDescent="0.25">
      <c r="A149" s="60">
        <v>208</v>
      </c>
      <c r="B149" s="60">
        <v>208</v>
      </c>
      <c r="C149" s="61" t="s">
        <v>114</v>
      </c>
      <c r="D149" s="62">
        <v>350</v>
      </c>
      <c r="E149" s="62">
        <v>3389.9159663865548</v>
      </c>
      <c r="F149" s="62">
        <f t="shared" si="6"/>
        <v>644.0840336134454</v>
      </c>
      <c r="G149" s="62">
        <f t="shared" si="7"/>
        <v>4034</v>
      </c>
      <c r="H149" s="63">
        <f t="shared" si="8"/>
        <v>1411900</v>
      </c>
      <c r="I149" s="61" t="s">
        <v>721</v>
      </c>
      <c r="J149" s="61" t="s">
        <v>42</v>
      </c>
    </row>
    <row r="150" spans="1:10" ht="18" x14ac:dyDescent="0.25">
      <c r="A150" s="60">
        <v>209</v>
      </c>
      <c r="B150" s="60">
        <v>209</v>
      </c>
      <c r="C150" s="61" t="s">
        <v>114</v>
      </c>
      <c r="D150" s="62">
        <v>30</v>
      </c>
      <c r="E150" s="62">
        <v>3420.1680672268908</v>
      </c>
      <c r="F150" s="62">
        <f t="shared" si="6"/>
        <v>649.83193277310932</v>
      </c>
      <c r="G150" s="62">
        <f t="shared" si="7"/>
        <v>4070</v>
      </c>
      <c r="H150" s="63">
        <f t="shared" si="8"/>
        <v>122100</v>
      </c>
      <c r="I150" s="61" t="s">
        <v>722</v>
      </c>
      <c r="J150" s="61" t="s">
        <v>42</v>
      </c>
    </row>
    <row r="151" spans="1:10" ht="18" x14ac:dyDescent="0.25">
      <c r="A151" s="60">
        <v>211</v>
      </c>
      <c r="B151" s="60">
        <v>211</v>
      </c>
      <c r="C151" s="61" t="s">
        <v>114</v>
      </c>
      <c r="D151" s="62">
        <v>337</v>
      </c>
      <c r="E151" s="62">
        <v>3389.9159663865548</v>
      </c>
      <c r="F151" s="62">
        <f t="shared" ref="F151:F214" si="9">+E151*19%</f>
        <v>644.0840336134454</v>
      </c>
      <c r="G151" s="62">
        <f t="shared" si="7"/>
        <v>4034</v>
      </c>
      <c r="H151" s="63">
        <f t="shared" si="8"/>
        <v>1359458</v>
      </c>
      <c r="I151" s="61" t="s">
        <v>723</v>
      </c>
      <c r="J151" s="61" t="s">
        <v>42</v>
      </c>
    </row>
    <row r="152" spans="1:10" ht="27" x14ac:dyDescent="0.25">
      <c r="A152" s="60">
        <v>212</v>
      </c>
      <c r="B152" s="60">
        <v>212</v>
      </c>
      <c r="C152" s="61" t="s">
        <v>114</v>
      </c>
      <c r="D152" s="62">
        <v>1</v>
      </c>
      <c r="E152" s="62">
        <v>14697.478991596639</v>
      </c>
      <c r="F152" s="62">
        <f t="shared" si="9"/>
        <v>2792.5210084033615</v>
      </c>
      <c r="G152" s="62">
        <f t="shared" si="7"/>
        <v>17490</v>
      </c>
      <c r="H152" s="63">
        <f t="shared" si="8"/>
        <v>17490</v>
      </c>
      <c r="I152" s="61" t="s">
        <v>877</v>
      </c>
      <c r="J152" s="61" t="s">
        <v>1051</v>
      </c>
    </row>
    <row r="153" spans="1:10" ht="27" x14ac:dyDescent="0.25">
      <c r="A153" s="60">
        <v>213</v>
      </c>
      <c r="B153" s="60">
        <v>213</v>
      </c>
      <c r="C153" s="61" t="s">
        <v>114</v>
      </c>
      <c r="D153" s="62">
        <v>1</v>
      </c>
      <c r="E153" s="62">
        <v>6345.3781512605046</v>
      </c>
      <c r="F153" s="62">
        <f t="shared" si="9"/>
        <v>1205.6218487394958</v>
      </c>
      <c r="G153" s="62">
        <f t="shared" si="7"/>
        <v>7551</v>
      </c>
      <c r="H153" s="63">
        <f t="shared" si="8"/>
        <v>7551</v>
      </c>
      <c r="I153" s="61" t="s">
        <v>878</v>
      </c>
      <c r="J153" s="61" t="s">
        <v>1051</v>
      </c>
    </row>
    <row r="154" spans="1:10" ht="27" x14ac:dyDescent="0.25">
      <c r="A154" s="60">
        <v>216</v>
      </c>
      <c r="B154" s="60">
        <v>216</v>
      </c>
      <c r="C154" s="61" t="s">
        <v>146</v>
      </c>
      <c r="D154" s="62">
        <v>3000</v>
      </c>
      <c r="E154" s="62">
        <v>1393.2773109243699</v>
      </c>
      <c r="F154" s="62">
        <f t="shared" si="9"/>
        <v>264.72268907563029</v>
      </c>
      <c r="G154" s="62">
        <f t="shared" si="7"/>
        <v>1658.0000000000002</v>
      </c>
      <c r="H154" s="63">
        <f t="shared" si="8"/>
        <v>4974000.0000000009</v>
      </c>
      <c r="I154" s="61" t="s">
        <v>879</v>
      </c>
      <c r="J154" s="61" t="s">
        <v>42</v>
      </c>
    </row>
    <row r="155" spans="1:10" ht="27" x14ac:dyDescent="0.25">
      <c r="A155" s="60">
        <v>217</v>
      </c>
      <c r="B155" s="60">
        <v>217</v>
      </c>
      <c r="C155" s="61" t="s">
        <v>114</v>
      </c>
      <c r="D155" s="62">
        <v>2</v>
      </c>
      <c r="E155" s="62">
        <v>17634.453781512606</v>
      </c>
      <c r="F155" s="62">
        <f t="shared" si="9"/>
        <v>3350.546218487395</v>
      </c>
      <c r="G155" s="62">
        <f t="shared" si="7"/>
        <v>20985</v>
      </c>
      <c r="H155" s="63">
        <f t="shared" si="8"/>
        <v>41970</v>
      </c>
      <c r="I155" s="61" t="s">
        <v>880</v>
      </c>
      <c r="J155" s="61" t="s">
        <v>42</v>
      </c>
    </row>
    <row r="156" spans="1:10" ht="45" x14ac:dyDescent="0.25">
      <c r="A156" s="60">
        <v>218</v>
      </c>
      <c r="B156" s="60">
        <v>218</v>
      </c>
      <c r="C156" s="61" t="s">
        <v>114</v>
      </c>
      <c r="D156" s="62">
        <v>1</v>
      </c>
      <c r="E156" s="62">
        <v>1340.3361344537816</v>
      </c>
      <c r="F156" s="62">
        <f t="shared" si="9"/>
        <v>254.66386554621852</v>
      </c>
      <c r="G156" s="62">
        <f t="shared" si="7"/>
        <v>1595</v>
      </c>
      <c r="H156" s="63">
        <f t="shared" si="8"/>
        <v>1595</v>
      </c>
      <c r="I156" s="61" t="s">
        <v>881</v>
      </c>
      <c r="J156" s="61" t="s">
        <v>1051</v>
      </c>
    </row>
    <row r="157" spans="1:10" ht="81" x14ac:dyDescent="0.25">
      <c r="A157" s="60">
        <v>219</v>
      </c>
      <c r="B157" s="60">
        <v>219</v>
      </c>
      <c r="C157" s="61" t="s">
        <v>53</v>
      </c>
      <c r="D157" s="62">
        <v>5</v>
      </c>
      <c r="E157" s="62">
        <v>255022.68907563027</v>
      </c>
      <c r="F157" s="62">
        <f t="shared" si="9"/>
        <v>48454.310924369755</v>
      </c>
      <c r="G157" s="62">
        <f t="shared" si="7"/>
        <v>303477</v>
      </c>
      <c r="H157" s="63">
        <f t="shared" si="8"/>
        <v>1517385</v>
      </c>
      <c r="I157" s="61" t="s">
        <v>882</v>
      </c>
      <c r="J157" s="61" t="s">
        <v>42</v>
      </c>
    </row>
    <row r="158" spans="1:10" ht="81" x14ac:dyDescent="0.25">
      <c r="A158" s="60">
        <v>220</v>
      </c>
      <c r="B158" s="60">
        <v>220</v>
      </c>
      <c r="C158" s="61" t="s">
        <v>53</v>
      </c>
      <c r="D158" s="62">
        <v>8</v>
      </c>
      <c r="E158" s="62">
        <v>255022.68907563027</v>
      </c>
      <c r="F158" s="62">
        <f t="shared" si="9"/>
        <v>48454.310924369755</v>
      </c>
      <c r="G158" s="62">
        <f t="shared" si="7"/>
        <v>303477</v>
      </c>
      <c r="H158" s="63">
        <f t="shared" si="8"/>
        <v>2427816</v>
      </c>
      <c r="I158" s="61" t="s">
        <v>883</v>
      </c>
      <c r="J158" s="61" t="s">
        <v>42</v>
      </c>
    </row>
    <row r="159" spans="1:10" ht="81" x14ac:dyDescent="0.25">
      <c r="A159" s="60">
        <v>221</v>
      </c>
      <c r="B159" s="60">
        <v>221</v>
      </c>
      <c r="C159" s="61" t="s">
        <v>53</v>
      </c>
      <c r="D159" s="62">
        <v>8</v>
      </c>
      <c r="E159" s="62">
        <v>255022.68907563027</v>
      </c>
      <c r="F159" s="62">
        <f t="shared" si="9"/>
        <v>48454.310924369755</v>
      </c>
      <c r="G159" s="62">
        <f t="shared" si="7"/>
        <v>303477</v>
      </c>
      <c r="H159" s="63">
        <f t="shared" si="8"/>
        <v>2427816</v>
      </c>
      <c r="I159" s="61" t="s">
        <v>884</v>
      </c>
      <c r="J159" s="61" t="s">
        <v>42</v>
      </c>
    </row>
    <row r="160" spans="1:10" ht="90" x14ac:dyDescent="0.25">
      <c r="A160" s="60">
        <v>222</v>
      </c>
      <c r="B160" s="60">
        <v>222</v>
      </c>
      <c r="C160" s="61" t="s">
        <v>53</v>
      </c>
      <c r="D160" s="62">
        <v>3</v>
      </c>
      <c r="E160" s="62">
        <v>257920.16806722691</v>
      </c>
      <c r="F160" s="62">
        <f t="shared" si="9"/>
        <v>49004.831932773115</v>
      </c>
      <c r="G160" s="62">
        <f t="shared" si="7"/>
        <v>306925</v>
      </c>
      <c r="H160" s="63">
        <f t="shared" si="8"/>
        <v>920775</v>
      </c>
      <c r="I160" s="61" t="s">
        <v>885</v>
      </c>
      <c r="J160" s="61" t="s">
        <v>704</v>
      </c>
    </row>
    <row r="161" spans="1:10" ht="45" x14ac:dyDescent="0.25">
      <c r="A161" s="60">
        <v>225</v>
      </c>
      <c r="B161" s="60">
        <v>225</v>
      </c>
      <c r="C161" s="61" t="s">
        <v>114</v>
      </c>
      <c r="D161" s="62">
        <v>1700</v>
      </c>
      <c r="E161" s="62">
        <v>1145.3781512605042</v>
      </c>
      <c r="F161" s="62">
        <f t="shared" si="9"/>
        <v>217.62184873949579</v>
      </c>
      <c r="G161" s="62">
        <f t="shared" si="7"/>
        <v>1363</v>
      </c>
      <c r="H161" s="63">
        <f t="shared" si="8"/>
        <v>2317100</v>
      </c>
      <c r="I161" s="61" t="s">
        <v>886</v>
      </c>
      <c r="J161" s="61" t="s">
        <v>42</v>
      </c>
    </row>
    <row r="162" spans="1:10" ht="18" x14ac:dyDescent="0.25">
      <c r="A162" s="60">
        <v>226</v>
      </c>
      <c r="B162" s="60">
        <v>226</v>
      </c>
      <c r="C162" s="61" t="s">
        <v>53</v>
      </c>
      <c r="D162" s="62">
        <v>2</v>
      </c>
      <c r="E162" s="62">
        <v>194812.6050420168</v>
      </c>
      <c r="F162" s="62">
        <f t="shared" si="9"/>
        <v>37014.39495798319</v>
      </c>
      <c r="G162" s="62">
        <f t="shared" si="7"/>
        <v>231827</v>
      </c>
      <c r="H162" s="63">
        <f t="shared" si="8"/>
        <v>463654</v>
      </c>
      <c r="I162" s="61" t="s">
        <v>887</v>
      </c>
      <c r="J162" s="61" t="s">
        <v>42</v>
      </c>
    </row>
    <row r="163" spans="1:10" ht="18" x14ac:dyDescent="0.25">
      <c r="A163" s="60">
        <v>227</v>
      </c>
      <c r="B163" s="60">
        <v>227</v>
      </c>
      <c r="C163" s="61" t="s">
        <v>53</v>
      </c>
      <c r="D163" s="62">
        <v>2</v>
      </c>
      <c r="E163" s="62">
        <v>194812.6050420168</v>
      </c>
      <c r="F163" s="62">
        <f t="shared" si="9"/>
        <v>37014.39495798319</v>
      </c>
      <c r="G163" s="62">
        <f t="shared" si="7"/>
        <v>231827</v>
      </c>
      <c r="H163" s="63">
        <f t="shared" si="8"/>
        <v>463654</v>
      </c>
      <c r="I163" s="61" t="s">
        <v>888</v>
      </c>
      <c r="J163" s="61" t="s">
        <v>42</v>
      </c>
    </row>
    <row r="164" spans="1:10" ht="27" x14ac:dyDescent="0.25">
      <c r="A164" s="60">
        <v>229</v>
      </c>
      <c r="B164" s="60">
        <v>229</v>
      </c>
      <c r="C164" s="61" t="s">
        <v>839</v>
      </c>
      <c r="D164" s="62">
        <v>1</v>
      </c>
      <c r="E164" s="62">
        <v>405000</v>
      </c>
      <c r="F164" s="62">
        <f t="shared" si="9"/>
        <v>76950</v>
      </c>
      <c r="G164" s="62">
        <f t="shared" si="7"/>
        <v>481950</v>
      </c>
      <c r="H164" s="63">
        <f t="shared" si="8"/>
        <v>481950</v>
      </c>
      <c r="I164" s="61" t="s">
        <v>889</v>
      </c>
      <c r="J164" s="61" t="s">
        <v>1051</v>
      </c>
    </row>
    <row r="165" spans="1:10" ht="18" x14ac:dyDescent="0.25">
      <c r="A165" s="60">
        <v>230</v>
      </c>
      <c r="B165" s="60">
        <v>230</v>
      </c>
      <c r="C165" s="61" t="s">
        <v>820</v>
      </c>
      <c r="D165" s="62">
        <v>5</v>
      </c>
      <c r="E165" s="62">
        <v>583000</v>
      </c>
      <c r="F165" s="62">
        <f t="shared" si="9"/>
        <v>110770</v>
      </c>
      <c r="G165" s="62">
        <f t="shared" si="7"/>
        <v>693770</v>
      </c>
      <c r="H165" s="63">
        <f t="shared" si="8"/>
        <v>3468850</v>
      </c>
      <c r="I165" s="61" t="s">
        <v>890</v>
      </c>
      <c r="J165" s="61" t="s">
        <v>42</v>
      </c>
    </row>
    <row r="166" spans="1:10" ht="27" x14ac:dyDescent="0.25">
      <c r="A166" s="60">
        <v>233</v>
      </c>
      <c r="B166" s="60">
        <v>233</v>
      </c>
      <c r="C166" s="61" t="s">
        <v>839</v>
      </c>
      <c r="D166" s="62">
        <v>22</v>
      </c>
      <c r="E166" s="62">
        <v>225000</v>
      </c>
      <c r="F166" s="62">
        <f t="shared" si="9"/>
        <v>42750</v>
      </c>
      <c r="G166" s="62">
        <f t="shared" si="7"/>
        <v>267750</v>
      </c>
      <c r="H166" s="63">
        <f t="shared" si="8"/>
        <v>5890500</v>
      </c>
      <c r="I166" s="61" t="s">
        <v>891</v>
      </c>
      <c r="J166" s="61" t="s">
        <v>42</v>
      </c>
    </row>
    <row r="167" spans="1:10" ht="63" x14ac:dyDescent="0.25">
      <c r="A167" s="60">
        <v>234</v>
      </c>
      <c r="B167" s="60">
        <v>234</v>
      </c>
      <c r="C167" s="61" t="s">
        <v>114</v>
      </c>
      <c r="D167" s="62">
        <v>351</v>
      </c>
      <c r="E167" s="62">
        <v>2845.3781512605042</v>
      </c>
      <c r="F167" s="62">
        <f t="shared" si="9"/>
        <v>540.62184873949582</v>
      </c>
      <c r="G167" s="62">
        <f t="shared" si="7"/>
        <v>3386</v>
      </c>
      <c r="H167" s="63">
        <f t="shared" si="8"/>
        <v>1188486</v>
      </c>
      <c r="I167" s="61" t="s">
        <v>892</v>
      </c>
      <c r="J167" s="61" t="s">
        <v>42</v>
      </c>
    </row>
    <row r="168" spans="1:10" ht="72" x14ac:dyDescent="0.25">
      <c r="A168" s="60">
        <v>235</v>
      </c>
      <c r="B168" s="60">
        <v>235</v>
      </c>
      <c r="C168" s="61" t="s">
        <v>114</v>
      </c>
      <c r="D168" s="62">
        <v>111</v>
      </c>
      <c r="E168" s="62">
        <v>2845.3781512605042</v>
      </c>
      <c r="F168" s="62">
        <f t="shared" si="9"/>
        <v>540.62184873949582</v>
      </c>
      <c r="G168" s="62">
        <f t="shared" si="7"/>
        <v>3386</v>
      </c>
      <c r="H168" s="63">
        <f t="shared" si="8"/>
        <v>375846</v>
      </c>
      <c r="I168" s="61" t="s">
        <v>893</v>
      </c>
      <c r="J168" s="61" t="s">
        <v>42</v>
      </c>
    </row>
    <row r="169" spans="1:10" s="85" customFormat="1" ht="27" hidden="1" x14ac:dyDescent="0.25">
      <c r="A169" s="81">
        <v>237</v>
      </c>
      <c r="B169" s="81">
        <v>237</v>
      </c>
      <c r="C169" s="82" t="s">
        <v>114</v>
      </c>
      <c r="D169" s="83">
        <v>1</v>
      </c>
      <c r="E169" s="83">
        <v>6430.2521008403364</v>
      </c>
      <c r="F169" s="83">
        <f t="shared" si="9"/>
        <v>1221.747899159664</v>
      </c>
      <c r="G169" s="83">
        <f t="shared" si="7"/>
        <v>7652</v>
      </c>
      <c r="H169" s="84">
        <f t="shared" si="8"/>
        <v>7652</v>
      </c>
      <c r="I169" s="82" t="s">
        <v>894</v>
      </c>
      <c r="J169" s="82" t="s">
        <v>702</v>
      </c>
    </row>
    <row r="170" spans="1:10" ht="36" x14ac:dyDescent="0.25">
      <c r="A170" s="60">
        <v>239</v>
      </c>
      <c r="B170" s="60">
        <v>239</v>
      </c>
      <c r="C170" s="61" t="s">
        <v>795</v>
      </c>
      <c r="D170" s="62">
        <v>93</v>
      </c>
      <c r="E170" s="62">
        <v>3985.7142857142858</v>
      </c>
      <c r="F170" s="62">
        <f t="shared" si="9"/>
        <v>757.28571428571433</v>
      </c>
      <c r="G170" s="62">
        <f t="shared" si="7"/>
        <v>4743</v>
      </c>
      <c r="H170" s="63">
        <f t="shared" si="8"/>
        <v>441099</v>
      </c>
      <c r="I170" s="61" t="s">
        <v>895</v>
      </c>
      <c r="J170" s="61" t="s">
        <v>42</v>
      </c>
    </row>
    <row r="171" spans="1:10" ht="18" x14ac:dyDescent="0.25">
      <c r="A171" s="60">
        <v>240</v>
      </c>
      <c r="B171" s="60">
        <v>240</v>
      </c>
      <c r="C171" s="61" t="s">
        <v>114</v>
      </c>
      <c r="D171" s="62">
        <v>427</v>
      </c>
      <c r="E171" s="62">
        <v>5453.7815126050418</v>
      </c>
      <c r="F171" s="62">
        <f t="shared" si="9"/>
        <v>1036.2184873949579</v>
      </c>
      <c r="G171" s="62">
        <f t="shared" si="7"/>
        <v>6490</v>
      </c>
      <c r="H171" s="63">
        <f t="shared" si="8"/>
        <v>2771230</v>
      </c>
      <c r="I171" s="61" t="s">
        <v>896</v>
      </c>
      <c r="J171" s="61" t="s">
        <v>42</v>
      </c>
    </row>
    <row r="172" spans="1:10" ht="27" x14ac:dyDescent="0.25">
      <c r="A172" s="60">
        <v>241</v>
      </c>
      <c r="B172" s="60">
        <v>241</v>
      </c>
      <c r="C172" s="61" t="s">
        <v>114</v>
      </c>
      <c r="D172" s="62">
        <v>1</v>
      </c>
      <c r="E172" s="62">
        <v>7340.3361344537816</v>
      </c>
      <c r="F172" s="62">
        <f t="shared" si="9"/>
        <v>1394.6638655462186</v>
      </c>
      <c r="G172" s="62">
        <f t="shared" si="7"/>
        <v>8735</v>
      </c>
      <c r="H172" s="63">
        <f t="shared" si="8"/>
        <v>8735</v>
      </c>
      <c r="I172" s="61" t="s">
        <v>897</v>
      </c>
      <c r="J172" s="61" t="s">
        <v>1051</v>
      </c>
    </row>
    <row r="173" spans="1:10" ht="18" x14ac:dyDescent="0.25">
      <c r="A173" s="60">
        <v>242</v>
      </c>
      <c r="B173" s="60">
        <v>242</v>
      </c>
      <c r="C173" s="61" t="s">
        <v>114</v>
      </c>
      <c r="D173" s="62">
        <v>560</v>
      </c>
      <c r="E173" s="62">
        <v>8445.3781512605037</v>
      </c>
      <c r="F173" s="62">
        <f t="shared" si="9"/>
        <v>1604.6218487394958</v>
      </c>
      <c r="G173" s="62">
        <f t="shared" si="7"/>
        <v>10050</v>
      </c>
      <c r="H173" s="63">
        <f t="shared" si="8"/>
        <v>5628000</v>
      </c>
      <c r="I173" s="61" t="s">
        <v>898</v>
      </c>
      <c r="J173" s="61" t="s">
        <v>42</v>
      </c>
    </row>
    <row r="174" spans="1:10" ht="18" x14ac:dyDescent="0.25">
      <c r="A174" s="60">
        <v>244</v>
      </c>
      <c r="B174" s="60">
        <v>244</v>
      </c>
      <c r="C174" s="61" t="s">
        <v>114</v>
      </c>
      <c r="D174" s="62">
        <v>2</v>
      </c>
      <c r="E174" s="62">
        <v>1046218.487394958</v>
      </c>
      <c r="F174" s="62">
        <f t="shared" si="9"/>
        <v>198781.51260504202</v>
      </c>
      <c r="G174" s="62">
        <f t="shared" si="7"/>
        <v>1245000</v>
      </c>
      <c r="H174" s="63">
        <f t="shared" si="8"/>
        <v>2490000</v>
      </c>
      <c r="I174" s="61" t="s">
        <v>899</v>
      </c>
      <c r="J174" s="61" t="s">
        <v>42</v>
      </c>
    </row>
    <row r="175" spans="1:10" s="85" customFormat="1" ht="27" hidden="1" x14ac:dyDescent="0.25">
      <c r="A175" s="81">
        <v>247</v>
      </c>
      <c r="B175" s="81">
        <v>247</v>
      </c>
      <c r="C175" s="82" t="s">
        <v>114</v>
      </c>
      <c r="D175" s="83">
        <v>1</v>
      </c>
      <c r="E175" s="83">
        <v>1504201.6806722691</v>
      </c>
      <c r="F175" s="83">
        <f t="shared" si="9"/>
        <v>285798.31932773115</v>
      </c>
      <c r="G175" s="83">
        <f t="shared" si="7"/>
        <v>1790000.0000000002</v>
      </c>
      <c r="H175" s="84">
        <f t="shared" si="8"/>
        <v>1790000.0000000002</v>
      </c>
      <c r="I175" s="82" t="s">
        <v>900</v>
      </c>
      <c r="J175" s="82" t="s">
        <v>702</v>
      </c>
    </row>
    <row r="176" spans="1:10" ht="36" x14ac:dyDescent="0.25">
      <c r="A176" s="60">
        <v>248</v>
      </c>
      <c r="B176" s="60">
        <v>248</v>
      </c>
      <c r="C176" s="61" t="s">
        <v>114</v>
      </c>
      <c r="D176" s="62">
        <v>6</v>
      </c>
      <c r="E176" s="62">
        <v>39900</v>
      </c>
      <c r="F176" s="62">
        <f t="shared" si="9"/>
        <v>7581</v>
      </c>
      <c r="G176" s="62">
        <f t="shared" si="7"/>
        <v>47481</v>
      </c>
      <c r="H176" s="63">
        <f t="shared" si="8"/>
        <v>284886</v>
      </c>
      <c r="I176" s="61" t="s">
        <v>901</v>
      </c>
      <c r="J176" s="61" t="s">
        <v>42</v>
      </c>
    </row>
    <row r="177" spans="1:10" ht="18" x14ac:dyDescent="0.25">
      <c r="A177" s="60">
        <v>249</v>
      </c>
      <c r="B177" s="60">
        <v>249</v>
      </c>
      <c r="C177" s="61" t="s">
        <v>53</v>
      </c>
      <c r="D177" s="62">
        <v>57</v>
      </c>
      <c r="E177" s="62">
        <v>24632.773109243699</v>
      </c>
      <c r="F177" s="62">
        <f t="shared" si="9"/>
        <v>4680.226890756303</v>
      </c>
      <c r="G177" s="62">
        <f t="shared" si="7"/>
        <v>29313</v>
      </c>
      <c r="H177" s="63">
        <f t="shared" si="8"/>
        <v>1670841</v>
      </c>
      <c r="I177" s="61" t="s">
        <v>902</v>
      </c>
      <c r="J177" s="61" t="s">
        <v>42</v>
      </c>
    </row>
    <row r="178" spans="1:10" s="85" customFormat="1" ht="27" hidden="1" x14ac:dyDescent="0.25">
      <c r="A178" s="81">
        <v>251</v>
      </c>
      <c r="B178" s="81">
        <v>251</v>
      </c>
      <c r="C178" s="82" t="s">
        <v>114</v>
      </c>
      <c r="D178" s="83">
        <v>32</v>
      </c>
      <c r="E178" s="83">
        <v>3974.7899159663866</v>
      </c>
      <c r="F178" s="83">
        <f t="shared" si="9"/>
        <v>755.2100840336135</v>
      </c>
      <c r="G178" s="83">
        <f t="shared" si="7"/>
        <v>4730</v>
      </c>
      <c r="H178" s="84">
        <f t="shared" si="8"/>
        <v>151360</v>
      </c>
      <c r="I178" s="82" t="s">
        <v>903</v>
      </c>
      <c r="J178" s="82" t="s">
        <v>702</v>
      </c>
    </row>
    <row r="179" spans="1:10" s="85" customFormat="1" ht="27" hidden="1" x14ac:dyDescent="0.25">
      <c r="A179" s="81">
        <v>252</v>
      </c>
      <c r="B179" s="81">
        <v>252</v>
      </c>
      <c r="C179" s="82" t="s">
        <v>114</v>
      </c>
      <c r="D179" s="83">
        <v>56</v>
      </c>
      <c r="E179" s="83">
        <v>3974.7899159663866</v>
      </c>
      <c r="F179" s="83">
        <f t="shared" si="9"/>
        <v>755.2100840336135</v>
      </c>
      <c r="G179" s="83">
        <f t="shared" si="7"/>
        <v>4730</v>
      </c>
      <c r="H179" s="84">
        <f t="shared" si="8"/>
        <v>264880</v>
      </c>
      <c r="I179" s="82" t="s">
        <v>904</v>
      </c>
      <c r="J179" s="82" t="s">
        <v>702</v>
      </c>
    </row>
    <row r="180" spans="1:10" s="85" customFormat="1" ht="27" hidden="1" x14ac:dyDescent="0.25">
      <c r="A180" s="81">
        <v>253</v>
      </c>
      <c r="B180" s="81">
        <v>253</v>
      </c>
      <c r="C180" s="82" t="s">
        <v>114</v>
      </c>
      <c r="D180" s="83">
        <v>299</v>
      </c>
      <c r="E180" s="83">
        <v>3974.7899159663866</v>
      </c>
      <c r="F180" s="83">
        <f t="shared" si="9"/>
        <v>755.2100840336135</v>
      </c>
      <c r="G180" s="83">
        <f t="shared" si="7"/>
        <v>4730</v>
      </c>
      <c r="H180" s="84">
        <f t="shared" si="8"/>
        <v>1414270</v>
      </c>
      <c r="I180" s="82" t="s">
        <v>905</v>
      </c>
      <c r="J180" s="82" t="s">
        <v>702</v>
      </c>
    </row>
    <row r="181" spans="1:10" ht="18" x14ac:dyDescent="0.25">
      <c r="A181" s="60">
        <v>254</v>
      </c>
      <c r="B181" s="60">
        <v>254</v>
      </c>
      <c r="C181" s="61" t="s">
        <v>738</v>
      </c>
      <c r="D181" s="62">
        <v>25</v>
      </c>
      <c r="E181" s="62">
        <v>4490.7563025210084</v>
      </c>
      <c r="F181" s="62">
        <f t="shared" si="9"/>
        <v>853.24369747899163</v>
      </c>
      <c r="G181" s="62">
        <f t="shared" si="7"/>
        <v>5344</v>
      </c>
      <c r="H181" s="63">
        <f t="shared" si="8"/>
        <v>133600</v>
      </c>
      <c r="I181" s="61" t="s">
        <v>906</v>
      </c>
      <c r="J181" s="61" t="s">
        <v>42</v>
      </c>
    </row>
    <row r="182" spans="1:10" ht="18" x14ac:dyDescent="0.25">
      <c r="A182" s="60">
        <v>255</v>
      </c>
      <c r="B182" s="60">
        <v>255</v>
      </c>
      <c r="C182" s="61" t="s">
        <v>114</v>
      </c>
      <c r="D182" s="62">
        <v>29</v>
      </c>
      <c r="E182" s="62">
        <v>3145.3781512605042</v>
      </c>
      <c r="F182" s="62">
        <f t="shared" si="9"/>
        <v>597.62184873949582</v>
      </c>
      <c r="G182" s="62">
        <f t="shared" si="7"/>
        <v>3743</v>
      </c>
      <c r="H182" s="63">
        <f t="shared" si="8"/>
        <v>108547</v>
      </c>
      <c r="I182" s="61" t="s">
        <v>724</v>
      </c>
      <c r="J182" s="61" t="s">
        <v>42</v>
      </c>
    </row>
    <row r="183" spans="1:10" s="85" customFormat="1" ht="27" hidden="1" x14ac:dyDescent="0.25">
      <c r="A183" s="81">
        <v>260</v>
      </c>
      <c r="B183" s="81">
        <v>260</v>
      </c>
      <c r="C183" s="82" t="s">
        <v>146</v>
      </c>
      <c r="D183" s="83">
        <v>3</v>
      </c>
      <c r="E183" s="83">
        <v>24047.899159663866</v>
      </c>
      <c r="F183" s="83">
        <f t="shared" si="9"/>
        <v>4569.1008403361348</v>
      </c>
      <c r="G183" s="83">
        <f t="shared" si="7"/>
        <v>28617</v>
      </c>
      <c r="H183" s="84">
        <f t="shared" si="8"/>
        <v>85851</v>
      </c>
      <c r="I183" s="82" t="s">
        <v>907</v>
      </c>
      <c r="J183" s="82" t="s">
        <v>702</v>
      </c>
    </row>
    <row r="184" spans="1:10" s="85" customFormat="1" ht="27" hidden="1" x14ac:dyDescent="0.25">
      <c r="A184" s="81">
        <v>261</v>
      </c>
      <c r="B184" s="81">
        <v>261</v>
      </c>
      <c r="C184" s="82" t="s">
        <v>146</v>
      </c>
      <c r="D184" s="83">
        <v>8</v>
      </c>
      <c r="E184" s="83">
        <v>24318.487394957985</v>
      </c>
      <c r="F184" s="83">
        <f t="shared" si="9"/>
        <v>4620.5126050420176</v>
      </c>
      <c r="G184" s="83">
        <f t="shared" si="7"/>
        <v>28939.000000000004</v>
      </c>
      <c r="H184" s="84">
        <f t="shared" si="8"/>
        <v>231512.00000000003</v>
      </c>
      <c r="I184" s="82" t="s">
        <v>908</v>
      </c>
      <c r="J184" s="82" t="s">
        <v>702</v>
      </c>
    </row>
    <row r="185" spans="1:10" ht="18" x14ac:dyDescent="0.25">
      <c r="A185" s="60">
        <v>262</v>
      </c>
      <c r="B185" s="60">
        <v>262</v>
      </c>
      <c r="C185" s="61" t="s">
        <v>738</v>
      </c>
      <c r="D185" s="62">
        <v>9</v>
      </c>
      <c r="E185" s="62">
        <v>22969.747899159665</v>
      </c>
      <c r="F185" s="62">
        <f t="shared" si="9"/>
        <v>4364.2521008403364</v>
      </c>
      <c r="G185" s="62">
        <f t="shared" si="7"/>
        <v>27334</v>
      </c>
      <c r="H185" s="63">
        <f t="shared" si="8"/>
        <v>246006</v>
      </c>
      <c r="I185" s="61" t="s">
        <v>909</v>
      </c>
      <c r="J185" s="61" t="s">
        <v>42</v>
      </c>
    </row>
    <row r="186" spans="1:10" s="85" customFormat="1" ht="27" hidden="1" x14ac:dyDescent="0.25">
      <c r="A186" s="81">
        <v>263</v>
      </c>
      <c r="B186" s="81">
        <v>263</v>
      </c>
      <c r="C186" s="82" t="s">
        <v>738</v>
      </c>
      <c r="D186" s="83">
        <v>2</v>
      </c>
      <c r="E186" s="83">
        <v>22969.747899159665</v>
      </c>
      <c r="F186" s="83">
        <f t="shared" si="9"/>
        <v>4364.2521008403364</v>
      </c>
      <c r="G186" s="83">
        <f t="shared" si="7"/>
        <v>27334</v>
      </c>
      <c r="H186" s="84">
        <f t="shared" si="8"/>
        <v>54668</v>
      </c>
      <c r="I186" s="82" t="s">
        <v>910</v>
      </c>
      <c r="J186" s="82" t="s">
        <v>702</v>
      </c>
    </row>
    <row r="187" spans="1:10" s="85" customFormat="1" ht="27" hidden="1" x14ac:dyDescent="0.25">
      <c r="A187" s="81">
        <v>264</v>
      </c>
      <c r="B187" s="81">
        <v>264</v>
      </c>
      <c r="C187" s="82" t="s">
        <v>738</v>
      </c>
      <c r="D187" s="83">
        <v>16</v>
      </c>
      <c r="E187" s="83">
        <v>22969.747899159665</v>
      </c>
      <c r="F187" s="83">
        <f t="shared" si="9"/>
        <v>4364.2521008403364</v>
      </c>
      <c r="G187" s="83">
        <f t="shared" si="7"/>
        <v>27334</v>
      </c>
      <c r="H187" s="84">
        <f t="shared" si="8"/>
        <v>437344</v>
      </c>
      <c r="I187" s="82" t="s">
        <v>911</v>
      </c>
      <c r="J187" s="82" t="s">
        <v>702</v>
      </c>
    </row>
    <row r="188" spans="1:10" s="85" customFormat="1" ht="27" hidden="1" x14ac:dyDescent="0.25">
      <c r="A188" s="81">
        <v>265</v>
      </c>
      <c r="B188" s="81">
        <v>265</v>
      </c>
      <c r="C188" s="82" t="s">
        <v>738</v>
      </c>
      <c r="D188" s="83">
        <v>32</v>
      </c>
      <c r="E188" s="83">
        <v>22969.747899159665</v>
      </c>
      <c r="F188" s="83">
        <f t="shared" si="9"/>
        <v>4364.2521008403364</v>
      </c>
      <c r="G188" s="83">
        <f t="shared" si="7"/>
        <v>27334</v>
      </c>
      <c r="H188" s="84">
        <f t="shared" si="8"/>
        <v>874688</v>
      </c>
      <c r="I188" s="82" t="s">
        <v>912</v>
      </c>
      <c r="J188" s="82" t="s">
        <v>702</v>
      </c>
    </row>
    <row r="189" spans="1:10" s="85" customFormat="1" ht="27" hidden="1" x14ac:dyDescent="0.25">
      <c r="A189" s="81">
        <v>266</v>
      </c>
      <c r="B189" s="81">
        <v>266</v>
      </c>
      <c r="C189" s="82" t="s">
        <v>738</v>
      </c>
      <c r="D189" s="83">
        <v>16</v>
      </c>
      <c r="E189" s="83">
        <v>22969.747899159665</v>
      </c>
      <c r="F189" s="83">
        <f t="shared" si="9"/>
        <v>4364.2521008403364</v>
      </c>
      <c r="G189" s="83">
        <f t="shared" si="7"/>
        <v>27334</v>
      </c>
      <c r="H189" s="84">
        <f t="shared" si="8"/>
        <v>437344</v>
      </c>
      <c r="I189" s="82" t="s">
        <v>913</v>
      </c>
      <c r="J189" s="82" t="s">
        <v>702</v>
      </c>
    </row>
    <row r="190" spans="1:10" ht="27" x14ac:dyDescent="0.25">
      <c r="A190" s="60">
        <v>267</v>
      </c>
      <c r="B190" s="60">
        <v>267</v>
      </c>
      <c r="C190" s="61" t="s">
        <v>114</v>
      </c>
      <c r="D190" s="62">
        <v>4</v>
      </c>
      <c r="E190" s="62">
        <v>3145.3781512605042</v>
      </c>
      <c r="F190" s="62">
        <f t="shared" si="9"/>
        <v>597.62184873949582</v>
      </c>
      <c r="G190" s="62">
        <f t="shared" si="7"/>
        <v>3743</v>
      </c>
      <c r="H190" s="63">
        <f t="shared" si="8"/>
        <v>14972</v>
      </c>
      <c r="I190" s="61" t="s">
        <v>914</v>
      </c>
      <c r="J190" s="61" t="s">
        <v>42</v>
      </c>
    </row>
    <row r="191" spans="1:10" ht="18" x14ac:dyDescent="0.25">
      <c r="A191" s="60">
        <v>268</v>
      </c>
      <c r="B191" s="60">
        <v>268</v>
      </c>
      <c r="C191" s="61" t="s">
        <v>114</v>
      </c>
      <c r="D191" s="62">
        <v>24</v>
      </c>
      <c r="E191" s="62">
        <v>3540.3361344537816</v>
      </c>
      <c r="F191" s="62">
        <f t="shared" si="9"/>
        <v>672.66386554621852</v>
      </c>
      <c r="G191" s="62">
        <f t="shared" si="7"/>
        <v>4213</v>
      </c>
      <c r="H191" s="63">
        <f t="shared" si="8"/>
        <v>101112</v>
      </c>
      <c r="I191" s="61" t="s">
        <v>915</v>
      </c>
      <c r="J191" s="61" t="s">
        <v>42</v>
      </c>
    </row>
    <row r="192" spans="1:10" ht="27" x14ac:dyDescent="0.25">
      <c r="A192" s="60">
        <v>269</v>
      </c>
      <c r="B192" s="60">
        <v>269</v>
      </c>
      <c r="C192" s="61" t="s">
        <v>114</v>
      </c>
      <c r="D192" s="62">
        <v>16</v>
      </c>
      <c r="E192" s="62">
        <v>3540.3361344537816</v>
      </c>
      <c r="F192" s="62">
        <f t="shared" si="9"/>
        <v>672.66386554621852</v>
      </c>
      <c r="G192" s="62">
        <f t="shared" si="7"/>
        <v>4213</v>
      </c>
      <c r="H192" s="63">
        <f t="shared" si="8"/>
        <v>67408</v>
      </c>
      <c r="I192" s="61" t="s">
        <v>916</v>
      </c>
      <c r="J192" s="61" t="s">
        <v>42</v>
      </c>
    </row>
    <row r="193" spans="1:10" ht="27" x14ac:dyDescent="0.25">
      <c r="A193" s="60">
        <v>270</v>
      </c>
      <c r="B193" s="60">
        <v>270</v>
      </c>
      <c r="C193" s="61" t="s">
        <v>795</v>
      </c>
      <c r="D193" s="62">
        <v>205</v>
      </c>
      <c r="E193" s="62">
        <v>930.2521008403362</v>
      </c>
      <c r="F193" s="62">
        <f t="shared" si="9"/>
        <v>176.74789915966389</v>
      </c>
      <c r="G193" s="62">
        <f t="shared" si="7"/>
        <v>1107</v>
      </c>
      <c r="H193" s="63">
        <f t="shared" si="8"/>
        <v>226935</v>
      </c>
      <c r="I193" s="61" t="s">
        <v>917</v>
      </c>
      <c r="J193" s="61" t="s">
        <v>42</v>
      </c>
    </row>
    <row r="194" spans="1:10" ht="18" x14ac:dyDescent="0.25">
      <c r="A194" s="60">
        <v>271</v>
      </c>
      <c r="B194" s="60">
        <v>271</v>
      </c>
      <c r="C194" s="61" t="s">
        <v>114</v>
      </c>
      <c r="D194" s="62">
        <v>15</v>
      </c>
      <c r="E194" s="62">
        <v>4350.4201680672268</v>
      </c>
      <c r="F194" s="62">
        <f t="shared" si="9"/>
        <v>826.57983193277312</v>
      </c>
      <c r="G194" s="62">
        <f t="shared" si="7"/>
        <v>5177</v>
      </c>
      <c r="H194" s="63">
        <f t="shared" si="8"/>
        <v>77655</v>
      </c>
      <c r="I194" s="61" t="s">
        <v>918</v>
      </c>
      <c r="J194" s="61" t="s">
        <v>42</v>
      </c>
    </row>
    <row r="195" spans="1:10" ht="18" x14ac:dyDescent="0.25">
      <c r="A195" s="60">
        <v>272</v>
      </c>
      <c r="B195" s="60">
        <v>272</v>
      </c>
      <c r="C195" s="61" t="s">
        <v>114</v>
      </c>
      <c r="D195" s="62">
        <v>110</v>
      </c>
      <c r="E195" s="62">
        <v>800</v>
      </c>
      <c r="F195" s="62">
        <f t="shared" si="9"/>
        <v>152</v>
      </c>
      <c r="G195" s="62">
        <f t="shared" ref="G195:G258" si="10">+E195+F195</f>
        <v>952</v>
      </c>
      <c r="H195" s="63">
        <f t="shared" ref="H195:H258" si="11">+G195*D195</f>
        <v>104720</v>
      </c>
      <c r="I195" s="61" t="s">
        <v>919</v>
      </c>
      <c r="J195" s="61" t="s">
        <v>42</v>
      </c>
    </row>
    <row r="196" spans="1:10" ht="45" x14ac:dyDescent="0.25">
      <c r="A196" s="60">
        <v>273</v>
      </c>
      <c r="B196" s="60">
        <v>273</v>
      </c>
      <c r="C196" s="61" t="s">
        <v>114</v>
      </c>
      <c r="D196" s="62">
        <v>800</v>
      </c>
      <c r="E196" s="62">
        <v>8974.7899159663866</v>
      </c>
      <c r="F196" s="62">
        <f t="shared" si="9"/>
        <v>1705.2100840336134</v>
      </c>
      <c r="G196" s="62">
        <f t="shared" si="10"/>
        <v>10680</v>
      </c>
      <c r="H196" s="63">
        <f t="shared" si="11"/>
        <v>8544000</v>
      </c>
      <c r="I196" s="61" t="s">
        <v>920</v>
      </c>
      <c r="J196" s="61" t="s">
        <v>42</v>
      </c>
    </row>
    <row r="197" spans="1:10" s="85" customFormat="1" ht="27" hidden="1" x14ac:dyDescent="0.25">
      <c r="A197" s="81">
        <v>275</v>
      </c>
      <c r="B197" s="81">
        <v>275</v>
      </c>
      <c r="C197" s="82" t="s">
        <v>114</v>
      </c>
      <c r="D197" s="83">
        <v>550</v>
      </c>
      <c r="E197" s="83">
        <v>2284.8739495798322</v>
      </c>
      <c r="F197" s="83">
        <f t="shared" si="9"/>
        <v>434.12605042016816</v>
      </c>
      <c r="G197" s="83">
        <f t="shared" si="10"/>
        <v>2719.0000000000005</v>
      </c>
      <c r="H197" s="84">
        <f t="shared" si="11"/>
        <v>1495450.0000000002</v>
      </c>
      <c r="I197" s="82" t="s">
        <v>921</v>
      </c>
      <c r="J197" s="82" t="s">
        <v>702</v>
      </c>
    </row>
    <row r="198" spans="1:10" ht="18" x14ac:dyDescent="0.25">
      <c r="A198" s="60">
        <v>276</v>
      </c>
      <c r="B198" s="60">
        <v>276</v>
      </c>
      <c r="C198" s="61" t="s">
        <v>114</v>
      </c>
      <c r="D198" s="62">
        <v>316</v>
      </c>
      <c r="E198" s="62">
        <v>2059.6638655462184</v>
      </c>
      <c r="F198" s="62">
        <f t="shared" si="9"/>
        <v>391.33613445378148</v>
      </c>
      <c r="G198" s="62">
        <f t="shared" si="10"/>
        <v>2451</v>
      </c>
      <c r="H198" s="63">
        <f t="shared" si="11"/>
        <v>774516</v>
      </c>
      <c r="I198" s="61" t="s">
        <v>725</v>
      </c>
      <c r="J198" s="61" t="s">
        <v>42</v>
      </c>
    </row>
    <row r="199" spans="1:10" ht="36" x14ac:dyDescent="0.25">
      <c r="A199" s="60">
        <v>277</v>
      </c>
      <c r="B199" s="60">
        <v>277</v>
      </c>
      <c r="C199" s="61" t="s">
        <v>114</v>
      </c>
      <c r="D199" s="62">
        <v>200</v>
      </c>
      <c r="E199" s="62">
        <v>178500</v>
      </c>
      <c r="F199" s="62">
        <f t="shared" si="9"/>
        <v>33915</v>
      </c>
      <c r="G199" s="62">
        <f t="shared" si="10"/>
        <v>212415</v>
      </c>
      <c r="H199" s="63">
        <f t="shared" si="11"/>
        <v>42483000</v>
      </c>
      <c r="I199" s="61" t="s">
        <v>922</v>
      </c>
      <c r="J199" s="61" t="s">
        <v>42</v>
      </c>
    </row>
    <row r="200" spans="1:10" ht="27" x14ac:dyDescent="0.25">
      <c r="A200" s="60">
        <v>278</v>
      </c>
      <c r="B200" s="60">
        <v>278</v>
      </c>
      <c r="C200" s="61" t="s">
        <v>738</v>
      </c>
      <c r="D200" s="62">
        <v>200</v>
      </c>
      <c r="E200" s="62">
        <v>63500</v>
      </c>
      <c r="F200" s="62">
        <f t="shared" si="9"/>
        <v>12065</v>
      </c>
      <c r="G200" s="62">
        <f t="shared" si="10"/>
        <v>75565</v>
      </c>
      <c r="H200" s="63">
        <f t="shared" si="11"/>
        <v>15113000</v>
      </c>
      <c r="I200" s="61" t="s">
        <v>923</v>
      </c>
      <c r="J200" s="61" t="s">
        <v>1051</v>
      </c>
    </row>
    <row r="201" spans="1:10" ht="18" x14ac:dyDescent="0.25">
      <c r="A201" s="60">
        <v>279</v>
      </c>
      <c r="B201" s="60">
        <v>279</v>
      </c>
      <c r="C201" s="61" t="s">
        <v>820</v>
      </c>
      <c r="D201" s="62">
        <v>200</v>
      </c>
      <c r="E201" s="62">
        <v>63463.000000000007</v>
      </c>
      <c r="F201" s="62">
        <f t="shared" si="9"/>
        <v>12057.970000000001</v>
      </c>
      <c r="G201" s="62">
        <f t="shared" si="10"/>
        <v>75520.97</v>
      </c>
      <c r="H201" s="63">
        <f t="shared" si="11"/>
        <v>15104194</v>
      </c>
      <c r="I201" s="61" t="s">
        <v>924</v>
      </c>
      <c r="J201" s="61" t="s">
        <v>42</v>
      </c>
    </row>
    <row r="202" spans="1:10" ht="18" x14ac:dyDescent="0.25">
      <c r="A202" s="60">
        <v>280</v>
      </c>
      <c r="B202" s="60">
        <v>280</v>
      </c>
      <c r="C202" s="61" t="s">
        <v>114</v>
      </c>
      <c r="D202" s="62">
        <v>43</v>
      </c>
      <c r="E202" s="62">
        <v>3145.3781512605042</v>
      </c>
      <c r="F202" s="62">
        <f t="shared" si="9"/>
        <v>597.62184873949582</v>
      </c>
      <c r="G202" s="62">
        <f t="shared" si="10"/>
        <v>3743</v>
      </c>
      <c r="H202" s="63">
        <f t="shared" si="11"/>
        <v>160949</v>
      </c>
      <c r="I202" s="61" t="s">
        <v>925</v>
      </c>
      <c r="J202" s="61" t="s">
        <v>42</v>
      </c>
    </row>
    <row r="203" spans="1:10" ht="27" x14ac:dyDescent="0.25">
      <c r="A203" s="60">
        <v>285</v>
      </c>
      <c r="B203" s="60">
        <v>285</v>
      </c>
      <c r="C203" s="61" t="s">
        <v>738</v>
      </c>
      <c r="D203" s="62">
        <v>1</v>
      </c>
      <c r="E203" s="62">
        <v>4584.0336134453783</v>
      </c>
      <c r="F203" s="62">
        <f t="shared" si="9"/>
        <v>870.96638655462186</v>
      </c>
      <c r="G203" s="62">
        <f t="shared" si="10"/>
        <v>5455</v>
      </c>
      <c r="H203" s="63">
        <f t="shared" si="11"/>
        <v>5455</v>
      </c>
      <c r="I203" s="61" t="s">
        <v>926</v>
      </c>
      <c r="J203" s="61" t="s">
        <v>1051</v>
      </c>
    </row>
    <row r="204" spans="1:10" s="85" customFormat="1" ht="36" hidden="1" x14ac:dyDescent="0.25">
      <c r="A204" s="81">
        <v>286</v>
      </c>
      <c r="B204" s="81">
        <v>286</v>
      </c>
      <c r="C204" s="82" t="s">
        <v>114</v>
      </c>
      <c r="D204" s="83">
        <v>8</v>
      </c>
      <c r="E204" s="83">
        <v>5440.3361344537816</v>
      </c>
      <c r="F204" s="83">
        <f t="shared" si="9"/>
        <v>1033.6638655462184</v>
      </c>
      <c r="G204" s="83">
        <f t="shared" si="10"/>
        <v>6474</v>
      </c>
      <c r="H204" s="84">
        <f t="shared" si="11"/>
        <v>51792</v>
      </c>
      <c r="I204" s="82" t="s">
        <v>927</v>
      </c>
      <c r="J204" s="82" t="s">
        <v>702</v>
      </c>
    </row>
    <row r="205" spans="1:10" s="85" customFormat="1" ht="27" hidden="1" x14ac:dyDescent="0.25">
      <c r="A205" s="81">
        <v>287</v>
      </c>
      <c r="B205" s="81">
        <v>287</v>
      </c>
      <c r="C205" s="82" t="s">
        <v>114</v>
      </c>
      <c r="D205" s="83">
        <v>11</v>
      </c>
      <c r="E205" s="83">
        <v>6345.3781512605046</v>
      </c>
      <c r="F205" s="83">
        <f t="shared" si="9"/>
        <v>1205.6218487394958</v>
      </c>
      <c r="G205" s="83">
        <f t="shared" si="10"/>
        <v>7551</v>
      </c>
      <c r="H205" s="84">
        <f t="shared" si="11"/>
        <v>83061</v>
      </c>
      <c r="I205" s="82" t="s">
        <v>928</v>
      </c>
      <c r="J205" s="82" t="s">
        <v>702</v>
      </c>
    </row>
    <row r="206" spans="1:10" ht="36" x14ac:dyDescent="0.25">
      <c r="A206" s="60">
        <v>288</v>
      </c>
      <c r="B206" s="60">
        <v>288</v>
      </c>
      <c r="C206" s="61" t="s">
        <v>114</v>
      </c>
      <c r="D206" s="62">
        <v>31</v>
      </c>
      <c r="E206" s="62">
        <v>39400</v>
      </c>
      <c r="F206" s="62">
        <f t="shared" si="9"/>
        <v>7486</v>
      </c>
      <c r="G206" s="62">
        <f t="shared" si="10"/>
        <v>46886</v>
      </c>
      <c r="H206" s="63">
        <f t="shared" si="11"/>
        <v>1453466</v>
      </c>
      <c r="I206" s="61" t="s">
        <v>929</v>
      </c>
      <c r="J206" s="61" t="s">
        <v>42</v>
      </c>
    </row>
    <row r="207" spans="1:10" s="85" customFormat="1" ht="409.5" hidden="1" x14ac:dyDescent="0.25">
      <c r="A207" s="81">
        <v>289</v>
      </c>
      <c r="B207" s="81">
        <v>289</v>
      </c>
      <c r="C207" s="82" t="s">
        <v>146</v>
      </c>
      <c r="D207" s="83">
        <v>100</v>
      </c>
      <c r="E207" s="83">
        <v>47583.193277310929</v>
      </c>
      <c r="F207" s="83">
        <f t="shared" si="9"/>
        <v>9040.8067226890762</v>
      </c>
      <c r="G207" s="83">
        <f t="shared" si="10"/>
        <v>56624.000000000007</v>
      </c>
      <c r="H207" s="84">
        <f t="shared" si="11"/>
        <v>5662400.0000000009</v>
      </c>
      <c r="I207" s="82" t="s">
        <v>930</v>
      </c>
      <c r="J207" s="82" t="s">
        <v>702</v>
      </c>
    </row>
    <row r="208" spans="1:10" ht="409.5" x14ac:dyDescent="0.25">
      <c r="A208" s="60">
        <v>290</v>
      </c>
      <c r="B208" s="60">
        <v>290</v>
      </c>
      <c r="C208" s="61" t="s">
        <v>811</v>
      </c>
      <c r="D208" s="62">
        <v>218</v>
      </c>
      <c r="E208" s="62">
        <v>32341.176470588238</v>
      </c>
      <c r="F208" s="62">
        <f t="shared" si="9"/>
        <v>6144.8235294117649</v>
      </c>
      <c r="G208" s="62">
        <f t="shared" si="10"/>
        <v>38486</v>
      </c>
      <c r="H208" s="63">
        <f t="shared" si="11"/>
        <v>8389948</v>
      </c>
      <c r="I208" s="61" t="s">
        <v>931</v>
      </c>
      <c r="J208" s="61" t="s">
        <v>42</v>
      </c>
    </row>
    <row r="209" spans="1:10" s="90" customFormat="1" ht="27" x14ac:dyDescent="0.25">
      <c r="A209" s="86">
        <v>291</v>
      </c>
      <c r="B209" s="86">
        <v>291</v>
      </c>
      <c r="C209" s="87" t="s">
        <v>811</v>
      </c>
      <c r="D209" s="88">
        <v>1</v>
      </c>
      <c r="E209" s="88">
        <v>18242.016806722691</v>
      </c>
      <c r="F209" s="88">
        <f t="shared" si="9"/>
        <v>3465.9831932773113</v>
      </c>
      <c r="G209" s="88">
        <f t="shared" si="10"/>
        <v>21708.000000000004</v>
      </c>
      <c r="H209" s="89">
        <f t="shared" si="11"/>
        <v>21708.000000000004</v>
      </c>
      <c r="I209" s="87" t="s">
        <v>932</v>
      </c>
      <c r="J209" s="87" t="s">
        <v>1051</v>
      </c>
    </row>
    <row r="210" spans="1:10" ht="234" x14ac:dyDescent="0.25">
      <c r="A210" s="60">
        <v>292</v>
      </c>
      <c r="B210" s="60">
        <v>292</v>
      </c>
      <c r="C210" s="61" t="s">
        <v>811</v>
      </c>
      <c r="D210" s="62">
        <v>100</v>
      </c>
      <c r="E210" s="62">
        <v>48386.554621848743</v>
      </c>
      <c r="F210" s="62">
        <f t="shared" si="9"/>
        <v>9193.445378151262</v>
      </c>
      <c r="G210" s="62">
        <f t="shared" si="10"/>
        <v>57580.000000000007</v>
      </c>
      <c r="H210" s="63">
        <f t="shared" si="11"/>
        <v>5758000.0000000009</v>
      </c>
      <c r="I210" s="61" t="s">
        <v>933</v>
      </c>
      <c r="J210" s="61" t="s">
        <v>42</v>
      </c>
    </row>
    <row r="211" spans="1:10" ht="45" x14ac:dyDescent="0.25">
      <c r="A211" s="60">
        <v>293</v>
      </c>
      <c r="B211" s="60">
        <v>293</v>
      </c>
      <c r="C211" s="61" t="s">
        <v>146</v>
      </c>
      <c r="D211" s="62">
        <v>1</v>
      </c>
      <c r="E211" s="62">
        <v>17758.823529411766</v>
      </c>
      <c r="F211" s="62">
        <f t="shared" si="9"/>
        <v>3374.1764705882356</v>
      </c>
      <c r="G211" s="62">
        <f t="shared" si="10"/>
        <v>21133</v>
      </c>
      <c r="H211" s="63">
        <f t="shared" si="11"/>
        <v>21133</v>
      </c>
      <c r="I211" s="61" t="s">
        <v>934</v>
      </c>
      <c r="J211" s="61" t="s">
        <v>42</v>
      </c>
    </row>
    <row r="212" spans="1:10" ht="36" x14ac:dyDescent="0.25">
      <c r="A212" s="60">
        <v>294</v>
      </c>
      <c r="B212" s="60">
        <v>294</v>
      </c>
      <c r="C212" s="61" t="s">
        <v>146</v>
      </c>
      <c r="D212" s="62">
        <v>12</v>
      </c>
      <c r="E212" s="62">
        <v>56939.495798319331</v>
      </c>
      <c r="F212" s="62">
        <f t="shared" si="9"/>
        <v>10818.504201680673</v>
      </c>
      <c r="G212" s="62">
        <f t="shared" si="10"/>
        <v>67758</v>
      </c>
      <c r="H212" s="63">
        <f t="shared" si="11"/>
        <v>813096</v>
      </c>
      <c r="I212" s="61" t="s">
        <v>935</v>
      </c>
      <c r="J212" s="61" t="s">
        <v>42</v>
      </c>
    </row>
    <row r="213" spans="1:10" ht="18" x14ac:dyDescent="0.25">
      <c r="A213" s="60">
        <v>295</v>
      </c>
      <c r="B213" s="60">
        <v>295</v>
      </c>
      <c r="C213" s="61" t="s">
        <v>146</v>
      </c>
      <c r="D213" s="62">
        <v>1</v>
      </c>
      <c r="E213" s="62">
        <v>2984593.2773109246</v>
      </c>
      <c r="F213" s="62">
        <f t="shared" si="9"/>
        <v>567072.72268907563</v>
      </c>
      <c r="G213" s="62">
        <f t="shared" si="10"/>
        <v>3551666</v>
      </c>
      <c r="H213" s="63">
        <f t="shared" si="11"/>
        <v>3551666</v>
      </c>
      <c r="I213" s="61" t="s">
        <v>936</v>
      </c>
      <c r="J213" s="61" t="s">
        <v>42</v>
      </c>
    </row>
    <row r="214" spans="1:10" ht="36" x14ac:dyDescent="0.25">
      <c r="A214" s="60">
        <v>297</v>
      </c>
      <c r="B214" s="60">
        <v>297</v>
      </c>
      <c r="C214" s="61" t="s">
        <v>846</v>
      </c>
      <c r="D214" s="62">
        <v>1</v>
      </c>
      <c r="E214" s="62">
        <v>887000</v>
      </c>
      <c r="F214" s="62">
        <f t="shared" si="9"/>
        <v>168530</v>
      </c>
      <c r="G214" s="62">
        <f t="shared" si="10"/>
        <v>1055530</v>
      </c>
      <c r="H214" s="63">
        <f t="shared" si="11"/>
        <v>1055530</v>
      </c>
      <c r="I214" s="61" t="s">
        <v>937</v>
      </c>
      <c r="J214" s="61" t="s">
        <v>1051</v>
      </c>
    </row>
    <row r="215" spans="1:10" ht="27" x14ac:dyDescent="0.25">
      <c r="A215" s="60">
        <v>298</v>
      </c>
      <c r="B215" s="60">
        <v>298</v>
      </c>
      <c r="C215" s="61" t="s">
        <v>114</v>
      </c>
      <c r="D215" s="62">
        <v>1</v>
      </c>
      <c r="E215" s="62">
        <v>4200</v>
      </c>
      <c r="F215" s="62">
        <f t="shared" ref="F215:F278" si="12">+E215*19%</f>
        <v>798</v>
      </c>
      <c r="G215" s="62">
        <f t="shared" si="10"/>
        <v>4998</v>
      </c>
      <c r="H215" s="63">
        <f t="shared" si="11"/>
        <v>4998</v>
      </c>
      <c r="I215" s="61" t="s">
        <v>938</v>
      </c>
      <c r="J215" s="61" t="s">
        <v>1051</v>
      </c>
    </row>
    <row r="216" spans="1:10" s="85" customFormat="1" ht="27" hidden="1" x14ac:dyDescent="0.25">
      <c r="A216" s="81">
        <v>300</v>
      </c>
      <c r="B216" s="81">
        <v>300</v>
      </c>
      <c r="C216" s="82" t="s">
        <v>114</v>
      </c>
      <c r="D216" s="83">
        <v>10000</v>
      </c>
      <c r="E216" s="83">
        <v>192.43697478991598</v>
      </c>
      <c r="F216" s="83">
        <f t="shared" si="12"/>
        <v>36.563025210084035</v>
      </c>
      <c r="G216" s="83">
        <f t="shared" si="10"/>
        <v>229</v>
      </c>
      <c r="H216" s="84">
        <f t="shared" si="11"/>
        <v>2290000</v>
      </c>
      <c r="I216" s="82" t="s">
        <v>939</v>
      </c>
      <c r="J216" s="82" t="s">
        <v>702</v>
      </c>
    </row>
    <row r="217" spans="1:10" ht="18" x14ac:dyDescent="0.25">
      <c r="A217" s="60">
        <v>303</v>
      </c>
      <c r="B217" s="60">
        <v>303</v>
      </c>
      <c r="C217" s="61" t="s">
        <v>146</v>
      </c>
      <c r="D217" s="62">
        <v>2</v>
      </c>
      <c r="E217" s="62">
        <v>565810.08403361344</v>
      </c>
      <c r="F217" s="62">
        <f t="shared" si="12"/>
        <v>107503.91596638656</v>
      </c>
      <c r="G217" s="62">
        <f t="shared" si="10"/>
        <v>673314</v>
      </c>
      <c r="H217" s="63">
        <f t="shared" si="11"/>
        <v>1346628</v>
      </c>
      <c r="I217" s="61" t="s">
        <v>940</v>
      </c>
      <c r="J217" s="61" t="s">
        <v>42</v>
      </c>
    </row>
    <row r="218" spans="1:10" ht="18" x14ac:dyDescent="0.25">
      <c r="A218" s="60">
        <v>304</v>
      </c>
      <c r="B218" s="60">
        <v>304</v>
      </c>
      <c r="C218" s="61" t="s">
        <v>146</v>
      </c>
      <c r="D218" s="62">
        <v>2</v>
      </c>
      <c r="E218" s="62">
        <v>565810.08403361344</v>
      </c>
      <c r="F218" s="62">
        <f t="shared" si="12"/>
        <v>107503.91596638656</v>
      </c>
      <c r="G218" s="62">
        <f t="shared" si="10"/>
        <v>673314</v>
      </c>
      <c r="H218" s="63">
        <f t="shared" si="11"/>
        <v>1346628</v>
      </c>
      <c r="I218" s="61" t="s">
        <v>941</v>
      </c>
      <c r="J218" s="61" t="s">
        <v>42</v>
      </c>
    </row>
    <row r="219" spans="1:10" ht="18" x14ac:dyDescent="0.25">
      <c r="A219" s="60">
        <v>305</v>
      </c>
      <c r="B219" s="60">
        <v>305</v>
      </c>
      <c r="C219" s="61" t="s">
        <v>146</v>
      </c>
      <c r="D219" s="62">
        <v>6</v>
      </c>
      <c r="E219" s="62">
        <v>565810.08403361344</v>
      </c>
      <c r="F219" s="62">
        <f t="shared" si="12"/>
        <v>107503.91596638656</v>
      </c>
      <c r="G219" s="62">
        <f t="shared" si="10"/>
        <v>673314</v>
      </c>
      <c r="H219" s="63">
        <f t="shared" si="11"/>
        <v>4039884</v>
      </c>
      <c r="I219" s="61" t="s">
        <v>942</v>
      </c>
      <c r="J219" s="61" t="s">
        <v>42</v>
      </c>
    </row>
    <row r="220" spans="1:10" ht="18" x14ac:dyDescent="0.25">
      <c r="A220" s="60">
        <v>306</v>
      </c>
      <c r="B220" s="60">
        <v>306</v>
      </c>
      <c r="C220" s="61" t="s">
        <v>114</v>
      </c>
      <c r="D220" s="62">
        <v>230</v>
      </c>
      <c r="E220" s="62">
        <v>2740.3361344537816</v>
      </c>
      <c r="F220" s="62">
        <f t="shared" si="12"/>
        <v>520.66386554621852</v>
      </c>
      <c r="G220" s="62">
        <f t="shared" si="10"/>
        <v>3261</v>
      </c>
      <c r="H220" s="63">
        <f t="shared" si="11"/>
        <v>750030</v>
      </c>
      <c r="I220" s="61" t="s">
        <v>943</v>
      </c>
      <c r="J220" s="61" t="s">
        <v>42</v>
      </c>
    </row>
    <row r="221" spans="1:10" s="85" customFormat="1" ht="27" hidden="1" x14ac:dyDescent="0.25">
      <c r="A221" s="81">
        <v>307</v>
      </c>
      <c r="B221" s="81">
        <v>307</v>
      </c>
      <c r="C221" s="82" t="s">
        <v>839</v>
      </c>
      <c r="D221" s="83">
        <v>1</v>
      </c>
      <c r="E221" s="83">
        <v>212000</v>
      </c>
      <c r="F221" s="83">
        <f t="shared" si="12"/>
        <v>40280</v>
      </c>
      <c r="G221" s="83">
        <f t="shared" si="10"/>
        <v>252280</v>
      </c>
      <c r="H221" s="84">
        <f t="shared" si="11"/>
        <v>252280</v>
      </c>
      <c r="I221" s="82" t="s">
        <v>944</v>
      </c>
      <c r="J221" s="82" t="s">
        <v>702</v>
      </c>
    </row>
    <row r="222" spans="1:10" ht="45" x14ac:dyDescent="0.25">
      <c r="A222" s="60">
        <v>308</v>
      </c>
      <c r="B222" s="60">
        <v>308</v>
      </c>
      <c r="C222" s="61" t="s">
        <v>82</v>
      </c>
      <c r="D222" s="62">
        <v>1</v>
      </c>
      <c r="E222" s="62">
        <v>15800.840336134455</v>
      </c>
      <c r="F222" s="62">
        <f t="shared" si="12"/>
        <v>3002.1596638655465</v>
      </c>
      <c r="G222" s="62">
        <f t="shared" si="10"/>
        <v>18803</v>
      </c>
      <c r="H222" s="63">
        <f t="shared" si="11"/>
        <v>18803</v>
      </c>
      <c r="I222" s="61" t="s">
        <v>945</v>
      </c>
      <c r="J222" s="61" t="s">
        <v>1051</v>
      </c>
    </row>
    <row r="223" spans="1:10" s="85" customFormat="1" ht="27" hidden="1" x14ac:dyDescent="0.25">
      <c r="A223" s="81">
        <v>309</v>
      </c>
      <c r="B223" s="81">
        <v>309</v>
      </c>
      <c r="C223" s="82" t="s">
        <v>114</v>
      </c>
      <c r="D223" s="83">
        <v>600</v>
      </c>
      <c r="E223" s="83">
        <v>2145.3781512605042</v>
      </c>
      <c r="F223" s="83">
        <f t="shared" si="12"/>
        <v>407.62184873949582</v>
      </c>
      <c r="G223" s="83">
        <f t="shared" si="10"/>
        <v>2553</v>
      </c>
      <c r="H223" s="84">
        <f t="shared" si="11"/>
        <v>1531800</v>
      </c>
      <c r="I223" s="82" t="s">
        <v>946</v>
      </c>
      <c r="J223" s="82" t="s">
        <v>702</v>
      </c>
    </row>
    <row r="224" spans="1:10" s="85" customFormat="1" ht="27" hidden="1" x14ac:dyDescent="0.25">
      <c r="A224" s="81">
        <v>310</v>
      </c>
      <c r="B224" s="81">
        <v>310</v>
      </c>
      <c r="C224" s="82" t="s">
        <v>114</v>
      </c>
      <c r="D224" s="83">
        <v>600</v>
      </c>
      <c r="E224" s="83">
        <v>2145.3781512605042</v>
      </c>
      <c r="F224" s="83">
        <f t="shared" si="12"/>
        <v>407.62184873949582</v>
      </c>
      <c r="G224" s="83">
        <f t="shared" si="10"/>
        <v>2553</v>
      </c>
      <c r="H224" s="84">
        <f t="shared" si="11"/>
        <v>1531800</v>
      </c>
      <c r="I224" s="82" t="s">
        <v>947</v>
      </c>
      <c r="J224" s="82" t="s">
        <v>702</v>
      </c>
    </row>
    <row r="225" spans="1:10" ht="54" x14ac:dyDescent="0.25">
      <c r="A225" s="60">
        <v>311</v>
      </c>
      <c r="B225" s="60">
        <v>311</v>
      </c>
      <c r="C225" s="61" t="s">
        <v>863</v>
      </c>
      <c r="D225" s="62">
        <v>17</v>
      </c>
      <c r="E225" s="62">
        <v>68000</v>
      </c>
      <c r="F225" s="62">
        <f t="shared" si="12"/>
        <v>12920</v>
      </c>
      <c r="G225" s="62">
        <f t="shared" si="10"/>
        <v>80920</v>
      </c>
      <c r="H225" s="63">
        <f t="shared" si="11"/>
        <v>1375640</v>
      </c>
      <c r="I225" s="61" t="s">
        <v>948</v>
      </c>
      <c r="J225" s="61" t="s">
        <v>42</v>
      </c>
    </row>
    <row r="226" spans="1:10" s="85" customFormat="1" ht="27" hidden="1" x14ac:dyDescent="0.25">
      <c r="A226" s="81">
        <v>312</v>
      </c>
      <c r="B226" s="81">
        <v>312</v>
      </c>
      <c r="C226" s="82" t="s">
        <v>738</v>
      </c>
      <c r="D226" s="83">
        <v>14</v>
      </c>
      <c r="E226" s="83">
        <v>56137.815126050424</v>
      </c>
      <c r="F226" s="83">
        <f t="shared" si="12"/>
        <v>10666.18487394958</v>
      </c>
      <c r="G226" s="83">
        <f t="shared" si="10"/>
        <v>66804</v>
      </c>
      <c r="H226" s="84">
        <f t="shared" si="11"/>
        <v>935256</v>
      </c>
      <c r="I226" s="82" t="s">
        <v>949</v>
      </c>
      <c r="J226" s="82" t="s">
        <v>702</v>
      </c>
    </row>
    <row r="227" spans="1:10" s="85" customFormat="1" ht="27" hidden="1" x14ac:dyDescent="0.25">
      <c r="A227" s="81">
        <v>313</v>
      </c>
      <c r="B227" s="81">
        <v>313</v>
      </c>
      <c r="C227" s="82" t="s">
        <v>738</v>
      </c>
      <c r="D227" s="83">
        <v>140</v>
      </c>
      <c r="E227" s="83">
        <v>54898.319327731093</v>
      </c>
      <c r="F227" s="83">
        <f t="shared" si="12"/>
        <v>10430.680672268907</v>
      </c>
      <c r="G227" s="83">
        <f t="shared" si="10"/>
        <v>65329</v>
      </c>
      <c r="H227" s="84">
        <f t="shared" si="11"/>
        <v>9146060</v>
      </c>
      <c r="I227" s="82" t="s">
        <v>950</v>
      </c>
      <c r="J227" s="82" t="s">
        <v>702</v>
      </c>
    </row>
    <row r="228" spans="1:10" s="85" customFormat="1" ht="27" hidden="1" x14ac:dyDescent="0.25">
      <c r="A228" s="81">
        <v>314</v>
      </c>
      <c r="B228" s="81">
        <v>314</v>
      </c>
      <c r="C228" s="82" t="s">
        <v>738</v>
      </c>
      <c r="D228" s="83">
        <v>55</v>
      </c>
      <c r="E228" s="83">
        <v>55147.058823529413</v>
      </c>
      <c r="F228" s="83">
        <f t="shared" si="12"/>
        <v>10477.941176470589</v>
      </c>
      <c r="G228" s="83">
        <f t="shared" si="10"/>
        <v>65625</v>
      </c>
      <c r="H228" s="84">
        <f t="shared" si="11"/>
        <v>3609375</v>
      </c>
      <c r="I228" s="82" t="s">
        <v>951</v>
      </c>
      <c r="J228" s="82" t="s">
        <v>702</v>
      </c>
    </row>
    <row r="229" spans="1:10" ht="18" x14ac:dyDescent="0.25">
      <c r="A229" s="60">
        <v>315</v>
      </c>
      <c r="B229" s="60">
        <v>315</v>
      </c>
      <c r="C229" s="61" t="s">
        <v>738</v>
      </c>
      <c r="D229" s="62">
        <v>55</v>
      </c>
      <c r="E229" s="62">
        <v>57076.470588235294</v>
      </c>
      <c r="F229" s="62">
        <f t="shared" si="12"/>
        <v>10844.529411764706</v>
      </c>
      <c r="G229" s="62">
        <f t="shared" si="10"/>
        <v>67921</v>
      </c>
      <c r="H229" s="63">
        <f t="shared" si="11"/>
        <v>3735655</v>
      </c>
      <c r="I229" s="61" t="s">
        <v>952</v>
      </c>
      <c r="J229" s="61" t="s">
        <v>42</v>
      </c>
    </row>
    <row r="230" spans="1:10" s="85" customFormat="1" ht="27" hidden="1" x14ac:dyDescent="0.25">
      <c r="A230" s="81">
        <v>316</v>
      </c>
      <c r="B230" s="81">
        <v>316</v>
      </c>
      <c r="C230" s="82" t="s">
        <v>114</v>
      </c>
      <c r="D230" s="83">
        <v>21</v>
      </c>
      <c r="E230" s="83">
        <v>2806.7226890756306</v>
      </c>
      <c r="F230" s="83">
        <f t="shared" si="12"/>
        <v>533.27731092436977</v>
      </c>
      <c r="G230" s="83">
        <f t="shared" si="10"/>
        <v>3340.0000000000005</v>
      </c>
      <c r="H230" s="84">
        <f t="shared" si="11"/>
        <v>70140.000000000015</v>
      </c>
      <c r="I230" s="82" t="s">
        <v>953</v>
      </c>
      <c r="J230" s="82" t="s">
        <v>702</v>
      </c>
    </row>
    <row r="231" spans="1:10" s="85" customFormat="1" ht="27" hidden="1" x14ac:dyDescent="0.25">
      <c r="A231" s="81">
        <v>317</v>
      </c>
      <c r="B231" s="81">
        <v>317</v>
      </c>
      <c r="C231" s="82" t="s">
        <v>114</v>
      </c>
      <c r="D231" s="83">
        <v>123</v>
      </c>
      <c r="E231" s="83">
        <v>2201.6806722689075</v>
      </c>
      <c r="F231" s="83">
        <f t="shared" si="12"/>
        <v>418.31932773109241</v>
      </c>
      <c r="G231" s="83">
        <f t="shared" si="10"/>
        <v>2620</v>
      </c>
      <c r="H231" s="84">
        <f t="shared" si="11"/>
        <v>322260</v>
      </c>
      <c r="I231" s="82" t="s">
        <v>954</v>
      </c>
      <c r="J231" s="82" t="s">
        <v>702</v>
      </c>
    </row>
    <row r="232" spans="1:10" s="85" customFormat="1" ht="27" hidden="1" x14ac:dyDescent="0.25">
      <c r="A232" s="81">
        <v>318</v>
      </c>
      <c r="B232" s="81">
        <v>318</v>
      </c>
      <c r="C232" s="82" t="s">
        <v>114</v>
      </c>
      <c r="D232" s="83">
        <v>6</v>
      </c>
      <c r="E232" s="83">
        <v>8739.495798319329</v>
      </c>
      <c r="F232" s="83">
        <f t="shared" si="12"/>
        <v>1660.5042016806726</v>
      </c>
      <c r="G232" s="83">
        <f t="shared" si="10"/>
        <v>10400.000000000002</v>
      </c>
      <c r="H232" s="84">
        <f t="shared" si="11"/>
        <v>62400.000000000015</v>
      </c>
      <c r="I232" s="82" t="s">
        <v>955</v>
      </c>
      <c r="J232" s="82" t="s">
        <v>702</v>
      </c>
    </row>
    <row r="233" spans="1:10" s="85" customFormat="1" ht="27" hidden="1" x14ac:dyDescent="0.25">
      <c r="A233" s="81">
        <v>319</v>
      </c>
      <c r="B233" s="81">
        <v>319</v>
      </c>
      <c r="C233" s="82" t="s">
        <v>114</v>
      </c>
      <c r="D233" s="83">
        <v>10</v>
      </c>
      <c r="E233" s="83">
        <v>8739.495798319329</v>
      </c>
      <c r="F233" s="83">
        <f t="shared" si="12"/>
        <v>1660.5042016806726</v>
      </c>
      <c r="G233" s="83">
        <f t="shared" si="10"/>
        <v>10400.000000000002</v>
      </c>
      <c r="H233" s="84">
        <f t="shared" si="11"/>
        <v>104000.00000000001</v>
      </c>
      <c r="I233" s="82" t="s">
        <v>956</v>
      </c>
      <c r="J233" s="82" t="s">
        <v>702</v>
      </c>
    </row>
    <row r="234" spans="1:10" s="85" customFormat="1" ht="27" hidden="1" x14ac:dyDescent="0.25">
      <c r="A234" s="81">
        <v>320</v>
      </c>
      <c r="B234" s="81">
        <v>320</v>
      </c>
      <c r="C234" s="82" t="s">
        <v>114</v>
      </c>
      <c r="D234" s="83">
        <v>350</v>
      </c>
      <c r="E234" s="83">
        <v>7806.722689075631</v>
      </c>
      <c r="F234" s="83">
        <f t="shared" si="12"/>
        <v>1483.2773109243699</v>
      </c>
      <c r="G234" s="83">
        <f t="shared" si="10"/>
        <v>9290</v>
      </c>
      <c r="H234" s="84">
        <f t="shared" si="11"/>
        <v>3251500</v>
      </c>
      <c r="I234" s="82" t="s">
        <v>957</v>
      </c>
      <c r="J234" s="82" t="s">
        <v>702</v>
      </c>
    </row>
    <row r="235" spans="1:10" ht="27" x14ac:dyDescent="0.25">
      <c r="A235" s="60">
        <v>323</v>
      </c>
      <c r="B235" s="60">
        <v>323</v>
      </c>
      <c r="C235" s="61" t="s">
        <v>811</v>
      </c>
      <c r="D235" s="62">
        <v>172</v>
      </c>
      <c r="E235" s="62">
        <v>603.36134453781517</v>
      </c>
      <c r="F235" s="62">
        <f t="shared" si="12"/>
        <v>114.63865546218489</v>
      </c>
      <c r="G235" s="62">
        <f t="shared" si="10"/>
        <v>718</v>
      </c>
      <c r="H235" s="63">
        <f t="shared" si="11"/>
        <v>123496</v>
      </c>
      <c r="I235" s="61" t="s">
        <v>958</v>
      </c>
      <c r="J235" s="61" t="s">
        <v>42</v>
      </c>
    </row>
    <row r="236" spans="1:10" ht="27" x14ac:dyDescent="0.25">
      <c r="A236" s="60">
        <v>324</v>
      </c>
      <c r="B236" s="60">
        <v>324</v>
      </c>
      <c r="C236" s="61" t="s">
        <v>795</v>
      </c>
      <c r="D236" s="62">
        <v>23</v>
      </c>
      <c r="E236" s="62">
        <v>398.31932773109247</v>
      </c>
      <c r="F236" s="62">
        <f t="shared" si="12"/>
        <v>75.680672268907571</v>
      </c>
      <c r="G236" s="62">
        <f t="shared" si="10"/>
        <v>474.00000000000006</v>
      </c>
      <c r="H236" s="63">
        <f t="shared" si="11"/>
        <v>10902.000000000002</v>
      </c>
      <c r="I236" s="61" t="s">
        <v>959</v>
      </c>
      <c r="J236" s="61" t="s">
        <v>42</v>
      </c>
    </row>
    <row r="237" spans="1:10" ht="27" x14ac:dyDescent="0.25">
      <c r="A237" s="60">
        <v>325</v>
      </c>
      <c r="B237" s="60">
        <v>325</v>
      </c>
      <c r="C237" s="61" t="s">
        <v>795</v>
      </c>
      <c r="D237" s="62">
        <v>32</v>
      </c>
      <c r="E237" s="62">
        <v>411.76470588235298</v>
      </c>
      <c r="F237" s="62">
        <f t="shared" si="12"/>
        <v>78.235294117647072</v>
      </c>
      <c r="G237" s="62">
        <f t="shared" si="10"/>
        <v>490.00000000000006</v>
      </c>
      <c r="H237" s="63">
        <f t="shared" si="11"/>
        <v>15680.000000000002</v>
      </c>
      <c r="I237" s="61" t="s">
        <v>960</v>
      </c>
      <c r="J237" s="61" t="s">
        <v>42</v>
      </c>
    </row>
    <row r="238" spans="1:10" ht="18" x14ac:dyDescent="0.25">
      <c r="A238" s="60">
        <v>326</v>
      </c>
      <c r="B238" s="60">
        <v>326</v>
      </c>
      <c r="C238" s="61" t="s">
        <v>746</v>
      </c>
      <c r="D238" s="62">
        <v>17</v>
      </c>
      <c r="E238" s="62">
        <v>504.20168067226894</v>
      </c>
      <c r="F238" s="62">
        <f t="shared" si="12"/>
        <v>95.798319327731093</v>
      </c>
      <c r="G238" s="62">
        <f t="shared" si="10"/>
        <v>600</v>
      </c>
      <c r="H238" s="63">
        <f t="shared" si="11"/>
        <v>10200</v>
      </c>
      <c r="I238" s="61" t="s">
        <v>961</v>
      </c>
      <c r="J238" s="61" t="s">
        <v>704</v>
      </c>
    </row>
    <row r="239" spans="1:10" s="85" customFormat="1" ht="27" hidden="1" x14ac:dyDescent="0.25">
      <c r="A239" s="81">
        <v>327</v>
      </c>
      <c r="B239" s="81">
        <v>327</v>
      </c>
      <c r="C239" s="82" t="s">
        <v>746</v>
      </c>
      <c r="D239" s="83">
        <v>35</v>
      </c>
      <c r="E239" s="83">
        <v>491.59663865546219</v>
      </c>
      <c r="F239" s="83">
        <f t="shared" si="12"/>
        <v>93.403361344537814</v>
      </c>
      <c r="G239" s="83">
        <f t="shared" si="10"/>
        <v>585</v>
      </c>
      <c r="H239" s="84">
        <f t="shared" si="11"/>
        <v>20475</v>
      </c>
      <c r="I239" s="82" t="s">
        <v>962</v>
      </c>
      <c r="J239" s="82" t="s">
        <v>702</v>
      </c>
    </row>
    <row r="240" spans="1:10" ht="18" x14ac:dyDescent="0.25">
      <c r="A240" s="60">
        <v>328</v>
      </c>
      <c r="B240" s="60">
        <v>328</v>
      </c>
      <c r="C240" s="61" t="s">
        <v>746</v>
      </c>
      <c r="D240" s="62">
        <v>125</v>
      </c>
      <c r="E240" s="62">
        <v>521.00840336134456</v>
      </c>
      <c r="F240" s="62">
        <f t="shared" si="12"/>
        <v>98.991596638655466</v>
      </c>
      <c r="G240" s="62">
        <f t="shared" si="10"/>
        <v>620</v>
      </c>
      <c r="H240" s="63">
        <f t="shared" si="11"/>
        <v>77500</v>
      </c>
      <c r="I240" s="61" t="s">
        <v>963</v>
      </c>
      <c r="J240" s="61" t="s">
        <v>42</v>
      </c>
    </row>
    <row r="241" spans="1:10" s="85" customFormat="1" ht="27" hidden="1" x14ac:dyDescent="0.25">
      <c r="A241" s="81">
        <v>329</v>
      </c>
      <c r="B241" s="81">
        <v>329</v>
      </c>
      <c r="C241" s="82" t="s">
        <v>146</v>
      </c>
      <c r="D241" s="83">
        <v>193</v>
      </c>
      <c r="E241" s="83">
        <v>769.74789915966392</v>
      </c>
      <c r="F241" s="83">
        <f t="shared" si="12"/>
        <v>146.25210084033614</v>
      </c>
      <c r="G241" s="83">
        <f t="shared" si="10"/>
        <v>916</v>
      </c>
      <c r="H241" s="84">
        <f t="shared" si="11"/>
        <v>176788</v>
      </c>
      <c r="I241" s="82" t="s">
        <v>964</v>
      </c>
      <c r="J241" s="82" t="s">
        <v>702</v>
      </c>
    </row>
    <row r="242" spans="1:10" ht="18" x14ac:dyDescent="0.25">
      <c r="A242" s="60">
        <v>330</v>
      </c>
      <c r="B242" s="60">
        <v>330</v>
      </c>
      <c r="C242" s="61" t="s">
        <v>746</v>
      </c>
      <c r="D242" s="62">
        <v>96</v>
      </c>
      <c r="E242" s="62">
        <v>596.63865546218494</v>
      </c>
      <c r="F242" s="62">
        <f t="shared" si="12"/>
        <v>113.36134453781514</v>
      </c>
      <c r="G242" s="62">
        <f t="shared" si="10"/>
        <v>710.00000000000011</v>
      </c>
      <c r="H242" s="63">
        <f t="shared" si="11"/>
        <v>68160.000000000015</v>
      </c>
      <c r="I242" s="61" t="s">
        <v>965</v>
      </c>
      <c r="J242" s="61" t="s">
        <v>704</v>
      </c>
    </row>
    <row r="243" spans="1:10" ht="18" x14ac:dyDescent="0.25">
      <c r="A243" s="60">
        <v>331</v>
      </c>
      <c r="B243" s="60">
        <v>331</v>
      </c>
      <c r="C243" s="61" t="s">
        <v>146</v>
      </c>
      <c r="D243" s="62">
        <v>9</v>
      </c>
      <c r="E243" s="62">
        <v>973.10924369747909</v>
      </c>
      <c r="F243" s="62">
        <f t="shared" si="12"/>
        <v>184.89075630252103</v>
      </c>
      <c r="G243" s="62">
        <f t="shared" si="10"/>
        <v>1158</v>
      </c>
      <c r="H243" s="63">
        <f t="shared" si="11"/>
        <v>10422</v>
      </c>
      <c r="I243" s="61" t="s">
        <v>966</v>
      </c>
      <c r="J243" s="61" t="s">
        <v>42</v>
      </c>
    </row>
    <row r="244" spans="1:10" ht="18" x14ac:dyDescent="0.25">
      <c r="A244" s="60">
        <v>332</v>
      </c>
      <c r="B244" s="60">
        <v>332</v>
      </c>
      <c r="C244" s="61" t="s">
        <v>738</v>
      </c>
      <c r="D244" s="62">
        <v>19</v>
      </c>
      <c r="E244" s="62">
        <v>50180.672268907569</v>
      </c>
      <c r="F244" s="62">
        <f t="shared" si="12"/>
        <v>9534.3277310924386</v>
      </c>
      <c r="G244" s="62">
        <f t="shared" si="10"/>
        <v>59715.000000000007</v>
      </c>
      <c r="H244" s="63">
        <f t="shared" si="11"/>
        <v>1134585.0000000002</v>
      </c>
      <c r="I244" s="61" t="s">
        <v>967</v>
      </c>
      <c r="J244" s="61" t="s">
        <v>42</v>
      </c>
    </row>
    <row r="245" spans="1:10" ht="27" x14ac:dyDescent="0.25">
      <c r="A245" s="60">
        <v>333</v>
      </c>
      <c r="B245" s="60">
        <v>333</v>
      </c>
      <c r="C245" s="61" t="s">
        <v>795</v>
      </c>
      <c r="D245" s="62">
        <v>14</v>
      </c>
      <c r="E245" s="62">
        <v>536.97478991596643</v>
      </c>
      <c r="F245" s="62">
        <f t="shared" si="12"/>
        <v>102.02521008403362</v>
      </c>
      <c r="G245" s="62">
        <f t="shared" si="10"/>
        <v>639</v>
      </c>
      <c r="H245" s="63">
        <f t="shared" si="11"/>
        <v>8946</v>
      </c>
      <c r="I245" s="61" t="s">
        <v>968</v>
      </c>
      <c r="J245" s="61" t="s">
        <v>42</v>
      </c>
    </row>
    <row r="246" spans="1:10" ht="27" x14ac:dyDescent="0.25">
      <c r="A246" s="60">
        <v>334</v>
      </c>
      <c r="B246" s="60">
        <v>334</v>
      </c>
      <c r="C246" s="61" t="s">
        <v>795</v>
      </c>
      <c r="D246" s="62">
        <v>69</v>
      </c>
      <c r="E246" s="62">
        <v>552.10084033613452</v>
      </c>
      <c r="F246" s="62">
        <f t="shared" si="12"/>
        <v>104.89915966386556</v>
      </c>
      <c r="G246" s="62">
        <f t="shared" si="10"/>
        <v>657.00000000000011</v>
      </c>
      <c r="H246" s="63">
        <f t="shared" si="11"/>
        <v>45333.000000000007</v>
      </c>
      <c r="I246" s="61" t="s">
        <v>969</v>
      </c>
      <c r="J246" s="61" t="s">
        <v>42</v>
      </c>
    </row>
    <row r="247" spans="1:10" ht="27" x14ac:dyDescent="0.25">
      <c r="A247" s="60">
        <v>335</v>
      </c>
      <c r="B247" s="60">
        <v>335</v>
      </c>
      <c r="C247" s="61" t="s">
        <v>795</v>
      </c>
      <c r="D247" s="62">
        <v>438</v>
      </c>
      <c r="E247" s="62">
        <v>561.34453781512605</v>
      </c>
      <c r="F247" s="62">
        <f t="shared" si="12"/>
        <v>106.65546218487395</v>
      </c>
      <c r="G247" s="62">
        <f t="shared" si="10"/>
        <v>668</v>
      </c>
      <c r="H247" s="63">
        <f t="shared" si="11"/>
        <v>292584</v>
      </c>
      <c r="I247" s="61" t="s">
        <v>970</v>
      </c>
      <c r="J247" s="61" t="s">
        <v>42</v>
      </c>
    </row>
    <row r="248" spans="1:10" ht="27" x14ac:dyDescent="0.25">
      <c r="A248" s="60">
        <v>336</v>
      </c>
      <c r="B248" s="60">
        <v>336</v>
      </c>
      <c r="C248" s="61" t="s">
        <v>795</v>
      </c>
      <c r="D248" s="62">
        <v>29</v>
      </c>
      <c r="E248" s="62">
        <v>477.31092436974791</v>
      </c>
      <c r="F248" s="62">
        <f t="shared" si="12"/>
        <v>90.689075630252105</v>
      </c>
      <c r="G248" s="62">
        <f t="shared" si="10"/>
        <v>568</v>
      </c>
      <c r="H248" s="63">
        <f t="shared" si="11"/>
        <v>16472</v>
      </c>
      <c r="I248" s="61" t="s">
        <v>971</v>
      </c>
      <c r="J248" s="61" t="s">
        <v>42</v>
      </c>
    </row>
    <row r="249" spans="1:10" ht="27" x14ac:dyDescent="0.25">
      <c r="A249" s="60">
        <v>337</v>
      </c>
      <c r="B249" s="60">
        <v>337</v>
      </c>
      <c r="C249" s="61" t="s">
        <v>795</v>
      </c>
      <c r="D249" s="62">
        <v>19</v>
      </c>
      <c r="E249" s="62">
        <v>489.07563025210084</v>
      </c>
      <c r="F249" s="62">
        <f t="shared" si="12"/>
        <v>92.924369747899163</v>
      </c>
      <c r="G249" s="62">
        <f t="shared" si="10"/>
        <v>582</v>
      </c>
      <c r="H249" s="63">
        <f t="shared" si="11"/>
        <v>11058</v>
      </c>
      <c r="I249" s="61" t="s">
        <v>972</v>
      </c>
      <c r="J249" s="61" t="s">
        <v>42</v>
      </c>
    </row>
    <row r="250" spans="1:10" ht="27" x14ac:dyDescent="0.25">
      <c r="A250" s="60">
        <v>338</v>
      </c>
      <c r="B250" s="60">
        <v>338</v>
      </c>
      <c r="C250" s="61" t="s">
        <v>811</v>
      </c>
      <c r="D250" s="62">
        <v>475</v>
      </c>
      <c r="E250" s="62">
        <v>459.66386554621852</v>
      </c>
      <c r="F250" s="62">
        <f t="shared" si="12"/>
        <v>87.336134453781526</v>
      </c>
      <c r="G250" s="62">
        <f t="shared" si="10"/>
        <v>547</v>
      </c>
      <c r="H250" s="63">
        <f t="shared" si="11"/>
        <v>259825</v>
      </c>
      <c r="I250" s="61" t="s">
        <v>973</v>
      </c>
      <c r="J250" s="61" t="s">
        <v>42</v>
      </c>
    </row>
    <row r="251" spans="1:10" ht="18" x14ac:dyDescent="0.25">
      <c r="A251" s="60">
        <v>339</v>
      </c>
      <c r="B251" s="60">
        <v>339</v>
      </c>
      <c r="C251" s="61" t="s">
        <v>746</v>
      </c>
      <c r="D251" s="62">
        <v>371</v>
      </c>
      <c r="E251" s="62">
        <v>327.73109243697479</v>
      </c>
      <c r="F251" s="62">
        <f t="shared" si="12"/>
        <v>62.268907563025209</v>
      </c>
      <c r="G251" s="62">
        <f t="shared" si="10"/>
        <v>390</v>
      </c>
      <c r="H251" s="63">
        <f t="shared" si="11"/>
        <v>144690</v>
      </c>
      <c r="I251" s="61" t="s">
        <v>974</v>
      </c>
      <c r="J251" s="61" t="s">
        <v>42</v>
      </c>
    </row>
    <row r="252" spans="1:10" s="85" customFormat="1" ht="27" hidden="1" x14ac:dyDescent="0.25">
      <c r="A252" s="81">
        <v>340</v>
      </c>
      <c r="B252" s="81">
        <v>340</v>
      </c>
      <c r="C252" s="82" t="s">
        <v>146</v>
      </c>
      <c r="D252" s="83">
        <v>1000</v>
      </c>
      <c r="E252" s="83">
        <v>358.8235294117647</v>
      </c>
      <c r="F252" s="83">
        <f t="shared" si="12"/>
        <v>68.17647058823529</v>
      </c>
      <c r="G252" s="83">
        <f t="shared" si="10"/>
        <v>427</v>
      </c>
      <c r="H252" s="84">
        <f t="shared" si="11"/>
        <v>427000</v>
      </c>
      <c r="I252" s="82" t="s">
        <v>975</v>
      </c>
      <c r="J252" s="82" t="s">
        <v>702</v>
      </c>
    </row>
    <row r="253" spans="1:10" ht="18" x14ac:dyDescent="0.25">
      <c r="A253" s="60">
        <v>341</v>
      </c>
      <c r="B253" s="60">
        <v>341</v>
      </c>
      <c r="C253" s="61" t="s">
        <v>146</v>
      </c>
      <c r="D253" s="62">
        <v>1000</v>
      </c>
      <c r="E253" s="62">
        <v>351.2605042016807</v>
      </c>
      <c r="F253" s="62">
        <f t="shared" si="12"/>
        <v>66.739495798319339</v>
      </c>
      <c r="G253" s="62">
        <f t="shared" si="10"/>
        <v>418.00000000000006</v>
      </c>
      <c r="H253" s="63">
        <f t="shared" si="11"/>
        <v>418000.00000000006</v>
      </c>
      <c r="I253" s="61" t="s">
        <v>976</v>
      </c>
      <c r="J253" s="61" t="s">
        <v>42</v>
      </c>
    </row>
    <row r="254" spans="1:10" ht="27" x14ac:dyDescent="0.25">
      <c r="A254" s="60">
        <v>342</v>
      </c>
      <c r="B254" s="60">
        <v>342</v>
      </c>
      <c r="C254" s="61" t="s">
        <v>795</v>
      </c>
      <c r="D254" s="62">
        <v>383</v>
      </c>
      <c r="E254" s="62">
        <v>317.64705882352945</v>
      </c>
      <c r="F254" s="62">
        <f t="shared" si="12"/>
        <v>60.352941176470594</v>
      </c>
      <c r="G254" s="62">
        <f t="shared" si="10"/>
        <v>378.00000000000006</v>
      </c>
      <c r="H254" s="63">
        <f t="shared" si="11"/>
        <v>144774.00000000003</v>
      </c>
      <c r="I254" s="61" t="s">
        <v>977</v>
      </c>
      <c r="J254" s="61" t="s">
        <v>42</v>
      </c>
    </row>
    <row r="255" spans="1:10" ht="27" x14ac:dyDescent="0.25">
      <c r="A255" s="60">
        <v>343</v>
      </c>
      <c r="B255" s="60">
        <v>343</v>
      </c>
      <c r="C255" s="61" t="s">
        <v>795</v>
      </c>
      <c r="D255" s="62">
        <v>750</v>
      </c>
      <c r="E255" s="62">
        <v>326.89075630252103</v>
      </c>
      <c r="F255" s="62">
        <f t="shared" si="12"/>
        <v>62.109243697478995</v>
      </c>
      <c r="G255" s="62">
        <f t="shared" si="10"/>
        <v>389</v>
      </c>
      <c r="H255" s="63">
        <f t="shared" si="11"/>
        <v>291750</v>
      </c>
      <c r="I255" s="61" t="s">
        <v>978</v>
      </c>
      <c r="J255" s="61" t="s">
        <v>42</v>
      </c>
    </row>
    <row r="256" spans="1:10" ht="18" x14ac:dyDescent="0.25">
      <c r="A256" s="60">
        <v>344</v>
      </c>
      <c r="B256" s="60">
        <v>344</v>
      </c>
      <c r="C256" s="61" t="s">
        <v>146</v>
      </c>
      <c r="D256" s="62">
        <v>3000</v>
      </c>
      <c r="E256" s="62">
        <v>356.3025210084034</v>
      </c>
      <c r="F256" s="62">
        <f t="shared" si="12"/>
        <v>67.697478991596654</v>
      </c>
      <c r="G256" s="62">
        <f t="shared" si="10"/>
        <v>424.00000000000006</v>
      </c>
      <c r="H256" s="63">
        <f t="shared" si="11"/>
        <v>1272000.0000000002</v>
      </c>
      <c r="I256" s="61" t="s">
        <v>979</v>
      </c>
      <c r="J256" s="61" t="s">
        <v>42</v>
      </c>
    </row>
    <row r="257" spans="1:10" ht="27" x14ac:dyDescent="0.25">
      <c r="A257" s="60">
        <v>345</v>
      </c>
      <c r="B257" s="60">
        <v>345</v>
      </c>
      <c r="C257" s="61" t="s">
        <v>795</v>
      </c>
      <c r="D257" s="62">
        <v>600</v>
      </c>
      <c r="E257" s="62">
        <v>344.53781512605042</v>
      </c>
      <c r="F257" s="62">
        <f t="shared" si="12"/>
        <v>65.462184873949582</v>
      </c>
      <c r="G257" s="62">
        <f t="shared" si="10"/>
        <v>410</v>
      </c>
      <c r="H257" s="63">
        <f t="shared" si="11"/>
        <v>246000</v>
      </c>
      <c r="I257" s="61" t="s">
        <v>980</v>
      </c>
      <c r="J257" s="61" t="s">
        <v>42</v>
      </c>
    </row>
    <row r="258" spans="1:10" ht="27" x14ac:dyDescent="0.25">
      <c r="A258" s="60">
        <v>346</v>
      </c>
      <c r="B258" s="60">
        <v>346</v>
      </c>
      <c r="C258" s="61" t="s">
        <v>746</v>
      </c>
      <c r="D258" s="62">
        <v>1</v>
      </c>
      <c r="E258" s="62">
        <v>327.73109243697479</v>
      </c>
      <c r="F258" s="62">
        <f t="shared" si="12"/>
        <v>62.268907563025209</v>
      </c>
      <c r="G258" s="62">
        <f t="shared" si="10"/>
        <v>390</v>
      </c>
      <c r="H258" s="63">
        <f t="shared" si="11"/>
        <v>390</v>
      </c>
      <c r="I258" s="61" t="s">
        <v>981</v>
      </c>
      <c r="J258" s="61" t="s">
        <v>1051</v>
      </c>
    </row>
    <row r="259" spans="1:10" ht="18" x14ac:dyDescent="0.25">
      <c r="A259" s="60">
        <v>347</v>
      </c>
      <c r="B259" s="60">
        <v>347</v>
      </c>
      <c r="C259" s="61" t="s">
        <v>114</v>
      </c>
      <c r="D259" s="62">
        <v>15</v>
      </c>
      <c r="E259" s="62">
        <v>2894.9579831932774</v>
      </c>
      <c r="F259" s="62">
        <f t="shared" si="12"/>
        <v>550.0420168067227</v>
      </c>
      <c r="G259" s="62">
        <f t="shared" ref="G259:G303" si="13">+E259+F259</f>
        <v>3445</v>
      </c>
      <c r="H259" s="63">
        <f t="shared" ref="H259:H303" si="14">+G259*D259</f>
        <v>51675</v>
      </c>
      <c r="I259" s="61" t="s">
        <v>982</v>
      </c>
      <c r="J259" s="61" t="s">
        <v>42</v>
      </c>
    </row>
    <row r="260" spans="1:10" ht="18" x14ac:dyDescent="0.25">
      <c r="A260" s="60">
        <v>348</v>
      </c>
      <c r="B260" s="60">
        <v>348</v>
      </c>
      <c r="C260" s="61" t="s">
        <v>114</v>
      </c>
      <c r="D260" s="62">
        <v>20</v>
      </c>
      <c r="E260" s="62">
        <v>2894.9579831932774</v>
      </c>
      <c r="F260" s="62">
        <f t="shared" si="12"/>
        <v>550.0420168067227</v>
      </c>
      <c r="G260" s="62">
        <f t="shared" si="13"/>
        <v>3445</v>
      </c>
      <c r="H260" s="63">
        <f t="shared" si="14"/>
        <v>68900</v>
      </c>
      <c r="I260" s="61" t="s">
        <v>983</v>
      </c>
      <c r="J260" s="61" t="s">
        <v>42</v>
      </c>
    </row>
    <row r="261" spans="1:10" ht="36" x14ac:dyDescent="0.25">
      <c r="A261" s="60">
        <v>349</v>
      </c>
      <c r="B261" s="60">
        <v>349</v>
      </c>
      <c r="C261" s="61" t="s">
        <v>791</v>
      </c>
      <c r="D261" s="62">
        <v>1</v>
      </c>
      <c r="E261" s="62">
        <v>7647.0588235294117</v>
      </c>
      <c r="F261" s="62">
        <f t="shared" si="12"/>
        <v>1452.9411764705883</v>
      </c>
      <c r="G261" s="62">
        <f t="shared" si="13"/>
        <v>9100</v>
      </c>
      <c r="H261" s="63">
        <f t="shared" si="14"/>
        <v>9100</v>
      </c>
      <c r="I261" s="61" t="s">
        <v>984</v>
      </c>
      <c r="J261" s="61" t="s">
        <v>1051</v>
      </c>
    </row>
    <row r="262" spans="1:10" ht="36" x14ac:dyDescent="0.25">
      <c r="A262" s="60">
        <v>350</v>
      </c>
      <c r="B262" s="60">
        <v>350</v>
      </c>
      <c r="C262" s="61" t="s">
        <v>791</v>
      </c>
      <c r="D262" s="62">
        <v>32</v>
      </c>
      <c r="E262" s="62">
        <v>4453.7815126050418</v>
      </c>
      <c r="F262" s="62">
        <f t="shared" si="12"/>
        <v>846.21848739495795</v>
      </c>
      <c r="G262" s="62">
        <f t="shared" si="13"/>
        <v>5300</v>
      </c>
      <c r="H262" s="63">
        <f t="shared" si="14"/>
        <v>169600</v>
      </c>
      <c r="I262" s="61" t="s">
        <v>985</v>
      </c>
      <c r="J262" s="61" t="s">
        <v>42</v>
      </c>
    </row>
    <row r="263" spans="1:10" ht="54" x14ac:dyDescent="0.25">
      <c r="A263" s="60">
        <v>352</v>
      </c>
      <c r="B263" s="60">
        <v>352</v>
      </c>
      <c r="C263" s="61" t="s">
        <v>791</v>
      </c>
      <c r="D263" s="62">
        <v>1</v>
      </c>
      <c r="E263" s="62">
        <v>9831.9327731092435</v>
      </c>
      <c r="F263" s="62">
        <f t="shared" si="12"/>
        <v>1868.0672268907563</v>
      </c>
      <c r="G263" s="62">
        <f t="shared" si="13"/>
        <v>11700</v>
      </c>
      <c r="H263" s="63">
        <f t="shared" si="14"/>
        <v>11700</v>
      </c>
      <c r="I263" s="61" t="s">
        <v>986</v>
      </c>
      <c r="J263" s="61" t="s">
        <v>1051</v>
      </c>
    </row>
    <row r="264" spans="1:10" ht="54" x14ac:dyDescent="0.25">
      <c r="A264" s="60">
        <v>353</v>
      </c>
      <c r="B264" s="60">
        <v>353</v>
      </c>
      <c r="C264" s="61" t="s">
        <v>791</v>
      </c>
      <c r="D264" s="62">
        <v>28</v>
      </c>
      <c r="E264" s="62">
        <v>12016.806722689076</v>
      </c>
      <c r="F264" s="62">
        <f t="shared" si="12"/>
        <v>2283.1932773109247</v>
      </c>
      <c r="G264" s="62">
        <f t="shared" si="13"/>
        <v>14300</v>
      </c>
      <c r="H264" s="63">
        <f t="shared" si="14"/>
        <v>400400</v>
      </c>
      <c r="I264" s="61" t="s">
        <v>987</v>
      </c>
      <c r="J264" s="61" t="s">
        <v>42</v>
      </c>
    </row>
    <row r="265" spans="1:10" ht="45" x14ac:dyDescent="0.25">
      <c r="A265" s="60">
        <v>354</v>
      </c>
      <c r="B265" s="60">
        <v>354</v>
      </c>
      <c r="C265" s="61" t="s">
        <v>791</v>
      </c>
      <c r="D265" s="62">
        <v>1</v>
      </c>
      <c r="E265" s="62">
        <v>5798.3193277310929</v>
      </c>
      <c r="F265" s="62">
        <f t="shared" si="12"/>
        <v>1101.6806722689078</v>
      </c>
      <c r="G265" s="62">
        <f t="shared" si="13"/>
        <v>6900.0000000000009</v>
      </c>
      <c r="H265" s="63">
        <f t="shared" si="14"/>
        <v>6900.0000000000009</v>
      </c>
      <c r="I265" s="61" t="s">
        <v>988</v>
      </c>
      <c r="J265" s="61" t="s">
        <v>1051</v>
      </c>
    </row>
    <row r="266" spans="1:10" ht="36" x14ac:dyDescent="0.25">
      <c r="A266" s="60">
        <v>355</v>
      </c>
      <c r="B266" s="60">
        <v>355</v>
      </c>
      <c r="C266" s="61" t="s">
        <v>791</v>
      </c>
      <c r="D266" s="62">
        <v>70</v>
      </c>
      <c r="E266" s="62">
        <v>5126.0504201680678</v>
      </c>
      <c r="F266" s="62">
        <f t="shared" si="12"/>
        <v>973.94957983193285</v>
      </c>
      <c r="G266" s="62">
        <f t="shared" si="13"/>
        <v>6100.0000000000009</v>
      </c>
      <c r="H266" s="63">
        <f t="shared" si="14"/>
        <v>427000.00000000006</v>
      </c>
      <c r="I266" s="61" t="s">
        <v>989</v>
      </c>
      <c r="J266" s="61" t="s">
        <v>42</v>
      </c>
    </row>
    <row r="267" spans="1:10" ht="45" x14ac:dyDescent="0.25">
      <c r="A267" s="60">
        <v>356</v>
      </c>
      <c r="B267" s="60">
        <v>356</v>
      </c>
      <c r="C267" s="61" t="s">
        <v>791</v>
      </c>
      <c r="D267" s="62">
        <v>85</v>
      </c>
      <c r="E267" s="62">
        <v>4621.8487394957983</v>
      </c>
      <c r="F267" s="62">
        <f t="shared" si="12"/>
        <v>878.15126050420167</v>
      </c>
      <c r="G267" s="62">
        <f t="shared" si="13"/>
        <v>5500</v>
      </c>
      <c r="H267" s="63">
        <f t="shared" si="14"/>
        <v>467500</v>
      </c>
      <c r="I267" s="61" t="s">
        <v>990</v>
      </c>
      <c r="J267" s="61" t="s">
        <v>42</v>
      </c>
    </row>
    <row r="268" spans="1:10" ht="18" x14ac:dyDescent="0.25">
      <c r="A268" s="60">
        <v>357</v>
      </c>
      <c r="B268" s="60">
        <v>357</v>
      </c>
      <c r="C268" s="61" t="s">
        <v>146</v>
      </c>
      <c r="D268" s="62">
        <v>465</v>
      </c>
      <c r="E268" s="62">
        <v>183.19327731092437</v>
      </c>
      <c r="F268" s="62">
        <f t="shared" si="12"/>
        <v>34.806722689075634</v>
      </c>
      <c r="G268" s="62">
        <f t="shared" si="13"/>
        <v>218</v>
      </c>
      <c r="H268" s="63">
        <f t="shared" si="14"/>
        <v>101370</v>
      </c>
      <c r="I268" s="61" t="s">
        <v>991</v>
      </c>
      <c r="J268" s="61" t="s">
        <v>42</v>
      </c>
    </row>
    <row r="269" spans="1:10" s="85" customFormat="1" ht="36" hidden="1" x14ac:dyDescent="0.25">
      <c r="A269" s="81">
        <v>359</v>
      </c>
      <c r="B269" s="81">
        <v>359</v>
      </c>
      <c r="C269" s="82" t="s">
        <v>839</v>
      </c>
      <c r="D269" s="83">
        <v>40</v>
      </c>
      <c r="E269" s="83">
        <v>200000</v>
      </c>
      <c r="F269" s="83">
        <f t="shared" si="12"/>
        <v>38000</v>
      </c>
      <c r="G269" s="83">
        <f t="shared" si="13"/>
        <v>238000</v>
      </c>
      <c r="H269" s="84">
        <f t="shared" si="14"/>
        <v>9520000</v>
      </c>
      <c r="I269" s="82" t="s">
        <v>992</v>
      </c>
      <c r="J269" s="82" t="s">
        <v>702</v>
      </c>
    </row>
    <row r="270" spans="1:10" ht="18" x14ac:dyDescent="0.25">
      <c r="A270" s="60">
        <v>360</v>
      </c>
      <c r="B270" s="60">
        <v>360</v>
      </c>
      <c r="C270" s="61" t="s">
        <v>146</v>
      </c>
      <c r="D270" s="62">
        <v>2</v>
      </c>
      <c r="E270" s="62">
        <v>1906.7226890756303</v>
      </c>
      <c r="F270" s="62">
        <f t="shared" si="12"/>
        <v>362.27731092436977</v>
      </c>
      <c r="G270" s="62">
        <f t="shared" si="13"/>
        <v>2269</v>
      </c>
      <c r="H270" s="63">
        <f t="shared" si="14"/>
        <v>4538</v>
      </c>
      <c r="I270" s="61" t="s">
        <v>993</v>
      </c>
      <c r="J270" s="61" t="s">
        <v>42</v>
      </c>
    </row>
    <row r="271" spans="1:10" ht="18" x14ac:dyDescent="0.25">
      <c r="A271" s="60">
        <v>361</v>
      </c>
      <c r="B271" s="60">
        <v>361</v>
      </c>
      <c r="C271" s="61" t="s">
        <v>146</v>
      </c>
      <c r="D271" s="62">
        <v>2</v>
      </c>
      <c r="E271" s="62">
        <v>1962.1848739495799</v>
      </c>
      <c r="F271" s="62">
        <f t="shared" si="12"/>
        <v>372.81512605042019</v>
      </c>
      <c r="G271" s="62">
        <f t="shared" si="13"/>
        <v>2335</v>
      </c>
      <c r="H271" s="63">
        <f t="shared" si="14"/>
        <v>4670</v>
      </c>
      <c r="I271" s="61" t="s">
        <v>994</v>
      </c>
      <c r="J271" s="61" t="s">
        <v>42</v>
      </c>
    </row>
    <row r="272" spans="1:10" ht="18" x14ac:dyDescent="0.25">
      <c r="A272" s="60">
        <v>362</v>
      </c>
      <c r="B272" s="60">
        <v>362</v>
      </c>
      <c r="C272" s="61" t="s">
        <v>146</v>
      </c>
      <c r="D272" s="62">
        <v>3</v>
      </c>
      <c r="E272" s="62">
        <v>2073.9495798319331</v>
      </c>
      <c r="F272" s="62">
        <f t="shared" si="12"/>
        <v>394.05042016806726</v>
      </c>
      <c r="G272" s="62">
        <f t="shared" si="13"/>
        <v>2468.0000000000005</v>
      </c>
      <c r="H272" s="63">
        <f t="shared" si="14"/>
        <v>7404.0000000000018</v>
      </c>
      <c r="I272" s="61" t="s">
        <v>995</v>
      </c>
      <c r="J272" s="61" t="s">
        <v>42</v>
      </c>
    </row>
    <row r="273" spans="1:10" s="85" customFormat="1" ht="27" hidden="1" x14ac:dyDescent="0.25">
      <c r="A273" s="81">
        <v>363</v>
      </c>
      <c r="B273" s="81">
        <v>363</v>
      </c>
      <c r="C273" s="82" t="s">
        <v>146</v>
      </c>
      <c r="D273" s="83">
        <v>2</v>
      </c>
      <c r="E273" s="83">
        <v>2318.4873949579833</v>
      </c>
      <c r="F273" s="83">
        <f t="shared" si="12"/>
        <v>440.51260504201684</v>
      </c>
      <c r="G273" s="83">
        <f t="shared" si="13"/>
        <v>2759</v>
      </c>
      <c r="H273" s="84">
        <f t="shared" si="14"/>
        <v>5518</v>
      </c>
      <c r="I273" s="82" t="s">
        <v>996</v>
      </c>
      <c r="J273" s="82" t="s">
        <v>702</v>
      </c>
    </row>
    <row r="274" spans="1:10" s="85" customFormat="1" ht="27" hidden="1" x14ac:dyDescent="0.25">
      <c r="A274" s="81">
        <v>364</v>
      </c>
      <c r="B274" s="81">
        <v>364</v>
      </c>
      <c r="C274" s="82" t="s">
        <v>146</v>
      </c>
      <c r="D274" s="83">
        <v>6</v>
      </c>
      <c r="E274" s="83">
        <v>2366.386554621849</v>
      </c>
      <c r="F274" s="83">
        <f t="shared" si="12"/>
        <v>449.61344537815131</v>
      </c>
      <c r="G274" s="83">
        <f t="shared" si="13"/>
        <v>2816.0000000000005</v>
      </c>
      <c r="H274" s="84">
        <f t="shared" si="14"/>
        <v>16896.000000000004</v>
      </c>
      <c r="I274" s="82" t="s">
        <v>997</v>
      </c>
      <c r="J274" s="82" t="s">
        <v>702</v>
      </c>
    </row>
    <row r="275" spans="1:10" s="85" customFormat="1" ht="27" hidden="1" x14ac:dyDescent="0.25">
      <c r="A275" s="81">
        <v>365</v>
      </c>
      <c r="B275" s="81">
        <v>365</v>
      </c>
      <c r="C275" s="82" t="s">
        <v>146</v>
      </c>
      <c r="D275" s="83">
        <v>33</v>
      </c>
      <c r="E275" s="83">
        <v>2482.3529411764707</v>
      </c>
      <c r="F275" s="83">
        <f t="shared" si="12"/>
        <v>471.64705882352945</v>
      </c>
      <c r="G275" s="83">
        <f t="shared" si="13"/>
        <v>2954</v>
      </c>
      <c r="H275" s="84">
        <f t="shared" si="14"/>
        <v>97482</v>
      </c>
      <c r="I275" s="82" t="s">
        <v>998</v>
      </c>
      <c r="J275" s="82" t="s">
        <v>702</v>
      </c>
    </row>
    <row r="276" spans="1:10" s="85" customFormat="1" ht="27" hidden="1" x14ac:dyDescent="0.25">
      <c r="A276" s="81">
        <v>366</v>
      </c>
      <c r="B276" s="81">
        <v>366</v>
      </c>
      <c r="C276" s="82" t="s">
        <v>146</v>
      </c>
      <c r="D276" s="83">
        <v>42</v>
      </c>
      <c r="E276" s="83">
        <v>2563.0252100840339</v>
      </c>
      <c r="F276" s="83">
        <f t="shared" si="12"/>
        <v>486.97478991596643</v>
      </c>
      <c r="G276" s="83">
        <f t="shared" si="13"/>
        <v>3050.0000000000005</v>
      </c>
      <c r="H276" s="84">
        <f t="shared" si="14"/>
        <v>128100.00000000001</v>
      </c>
      <c r="I276" s="82" t="s">
        <v>999</v>
      </c>
      <c r="J276" s="82" t="s">
        <v>702</v>
      </c>
    </row>
    <row r="277" spans="1:10" ht="18" x14ac:dyDescent="0.25">
      <c r="A277" s="60">
        <v>367</v>
      </c>
      <c r="B277" s="60">
        <v>367</v>
      </c>
      <c r="C277" s="61" t="s">
        <v>146</v>
      </c>
      <c r="D277" s="62">
        <v>6</v>
      </c>
      <c r="E277" s="62">
        <v>2534.453781512605</v>
      </c>
      <c r="F277" s="62">
        <f t="shared" si="12"/>
        <v>481.54621848739498</v>
      </c>
      <c r="G277" s="62">
        <f t="shared" si="13"/>
        <v>3016</v>
      </c>
      <c r="H277" s="63">
        <f t="shared" si="14"/>
        <v>18096</v>
      </c>
      <c r="I277" s="61" t="s">
        <v>1000</v>
      </c>
      <c r="J277" s="61" t="s">
        <v>42</v>
      </c>
    </row>
    <row r="278" spans="1:10" ht="27" x14ac:dyDescent="0.25">
      <c r="A278" s="60">
        <v>368</v>
      </c>
      <c r="B278" s="60">
        <v>368</v>
      </c>
      <c r="C278" s="61" t="s">
        <v>811</v>
      </c>
      <c r="D278" s="62">
        <v>2</v>
      </c>
      <c r="E278" s="62">
        <v>5200</v>
      </c>
      <c r="F278" s="62">
        <f t="shared" si="12"/>
        <v>988</v>
      </c>
      <c r="G278" s="62">
        <f t="shared" si="13"/>
        <v>6188</v>
      </c>
      <c r="H278" s="63">
        <f t="shared" si="14"/>
        <v>12376</v>
      </c>
      <c r="I278" s="61" t="s">
        <v>1001</v>
      </c>
      <c r="J278" s="61" t="s">
        <v>42</v>
      </c>
    </row>
    <row r="279" spans="1:10" ht="27" x14ac:dyDescent="0.25">
      <c r="A279" s="60">
        <v>369</v>
      </c>
      <c r="B279" s="60">
        <v>369</v>
      </c>
      <c r="C279" s="61" t="s">
        <v>811</v>
      </c>
      <c r="D279" s="62">
        <v>2</v>
      </c>
      <c r="E279" s="62">
        <v>5200</v>
      </c>
      <c r="F279" s="62">
        <f t="shared" ref="F279:F300" si="15">+E279*19%</f>
        <v>988</v>
      </c>
      <c r="G279" s="62">
        <f t="shared" si="13"/>
        <v>6188</v>
      </c>
      <c r="H279" s="63">
        <f t="shared" si="14"/>
        <v>12376</v>
      </c>
      <c r="I279" s="61" t="s">
        <v>1002</v>
      </c>
      <c r="J279" s="61" t="s">
        <v>42</v>
      </c>
    </row>
    <row r="280" spans="1:10" ht="27" x14ac:dyDescent="0.25">
      <c r="A280" s="60">
        <v>370</v>
      </c>
      <c r="B280" s="60">
        <v>370</v>
      </c>
      <c r="C280" s="61" t="s">
        <v>811</v>
      </c>
      <c r="D280" s="62">
        <v>2</v>
      </c>
      <c r="E280" s="62">
        <v>5200</v>
      </c>
      <c r="F280" s="62">
        <f t="shared" si="15"/>
        <v>988</v>
      </c>
      <c r="G280" s="62">
        <f t="shared" si="13"/>
        <v>6188</v>
      </c>
      <c r="H280" s="63">
        <f t="shared" si="14"/>
        <v>12376</v>
      </c>
      <c r="I280" s="61" t="s">
        <v>1003</v>
      </c>
      <c r="J280" s="61" t="s">
        <v>42</v>
      </c>
    </row>
    <row r="281" spans="1:10" ht="27" x14ac:dyDescent="0.25">
      <c r="A281" s="60">
        <v>371</v>
      </c>
      <c r="B281" s="60">
        <v>371</v>
      </c>
      <c r="C281" s="61" t="s">
        <v>811</v>
      </c>
      <c r="D281" s="62">
        <v>2</v>
      </c>
      <c r="E281" s="62">
        <v>5200</v>
      </c>
      <c r="F281" s="62">
        <f t="shared" si="15"/>
        <v>988</v>
      </c>
      <c r="G281" s="62">
        <f t="shared" si="13"/>
        <v>6188</v>
      </c>
      <c r="H281" s="63">
        <f t="shared" si="14"/>
        <v>12376</v>
      </c>
      <c r="I281" s="61" t="s">
        <v>1004</v>
      </c>
      <c r="J281" s="61" t="s">
        <v>42</v>
      </c>
    </row>
    <row r="282" spans="1:10" ht="36" x14ac:dyDescent="0.25">
      <c r="A282" s="60">
        <v>372</v>
      </c>
      <c r="B282" s="60">
        <v>372</v>
      </c>
      <c r="C282" s="61" t="s">
        <v>53</v>
      </c>
      <c r="D282" s="62">
        <v>1</v>
      </c>
      <c r="E282" s="62">
        <v>1931.9327731092437</v>
      </c>
      <c r="F282" s="62">
        <f t="shared" si="15"/>
        <v>367.06722689075633</v>
      </c>
      <c r="G282" s="62">
        <f t="shared" si="13"/>
        <v>2299</v>
      </c>
      <c r="H282" s="63">
        <f t="shared" si="14"/>
        <v>2299</v>
      </c>
      <c r="I282" s="61" t="s">
        <v>1005</v>
      </c>
      <c r="J282" s="61" t="s">
        <v>1051</v>
      </c>
    </row>
    <row r="283" spans="1:10" s="85" customFormat="1" ht="27" hidden="1" x14ac:dyDescent="0.25">
      <c r="A283" s="81">
        <v>374</v>
      </c>
      <c r="B283" s="81">
        <v>374</v>
      </c>
      <c r="C283" s="82" t="s">
        <v>146</v>
      </c>
      <c r="D283" s="83">
        <v>288</v>
      </c>
      <c r="E283" s="83">
        <v>2812.6050420168067</v>
      </c>
      <c r="F283" s="83">
        <f t="shared" si="15"/>
        <v>534.39495798319331</v>
      </c>
      <c r="G283" s="83">
        <f t="shared" si="13"/>
        <v>3347</v>
      </c>
      <c r="H283" s="84">
        <f t="shared" si="14"/>
        <v>963936</v>
      </c>
      <c r="I283" s="82" t="s">
        <v>1006</v>
      </c>
      <c r="J283" s="82" t="s">
        <v>702</v>
      </c>
    </row>
    <row r="284" spans="1:10" s="85" customFormat="1" ht="27" hidden="1" x14ac:dyDescent="0.25">
      <c r="A284" s="81">
        <v>375</v>
      </c>
      <c r="B284" s="81">
        <v>375</v>
      </c>
      <c r="C284" s="82" t="s">
        <v>738</v>
      </c>
      <c r="D284" s="83">
        <v>130</v>
      </c>
      <c r="E284" s="83">
        <v>2557.1428571428573</v>
      </c>
      <c r="F284" s="83">
        <f t="shared" si="15"/>
        <v>485.85714285714289</v>
      </c>
      <c r="G284" s="83">
        <f t="shared" si="13"/>
        <v>3043</v>
      </c>
      <c r="H284" s="84">
        <f t="shared" si="14"/>
        <v>395590</v>
      </c>
      <c r="I284" s="82" t="s">
        <v>1007</v>
      </c>
      <c r="J284" s="82" t="s">
        <v>702</v>
      </c>
    </row>
    <row r="285" spans="1:10" ht="27" x14ac:dyDescent="0.25">
      <c r="A285" s="60">
        <v>376</v>
      </c>
      <c r="B285" s="60">
        <v>376</v>
      </c>
      <c r="C285" s="61" t="s">
        <v>114</v>
      </c>
      <c r="D285" s="62">
        <v>19</v>
      </c>
      <c r="E285" s="62">
        <v>3882.3529411764707</v>
      </c>
      <c r="F285" s="62">
        <f t="shared" si="15"/>
        <v>737.64705882352939</v>
      </c>
      <c r="G285" s="62">
        <f t="shared" si="13"/>
        <v>4620</v>
      </c>
      <c r="H285" s="63">
        <f t="shared" si="14"/>
        <v>87780</v>
      </c>
      <c r="I285" s="61" t="s">
        <v>1008</v>
      </c>
      <c r="J285" s="61" t="s">
        <v>1051</v>
      </c>
    </row>
    <row r="286" spans="1:10" ht="27" x14ac:dyDescent="0.25">
      <c r="A286" s="60">
        <v>379</v>
      </c>
      <c r="B286" s="60">
        <v>379</v>
      </c>
      <c r="C286" s="61" t="s">
        <v>114</v>
      </c>
      <c r="D286" s="62">
        <v>1</v>
      </c>
      <c r="E286" s="62">
        <v>5245.3781512605046</v>
      </c>
      <c r="F286" s="62">
        <f t="shared" si="15"/>
        <v>996.62184873949593</v>
      </c>
      <c r="G286" s="62">
        <f t="shared" si="13"/>
        <v>6242.0000000000009</v>
      </c>
      <c r="H286" s="63">
        <f t="shared" si="14"/>
        <v>6242.0000000000009</v>
      </c>
      <c r="I286" s="61" t="s">
        <v>1009</v>
      </c>
      <c r="J286" s="61" t="s">
        <v>1051</v>
      </c>
    </row>
    <row r="287" spans="1:10" s="85" customFormat="1" ht="45" hidden="1" x14ac:dyDescent="0.25">
      <c r="A287" s="81">
        <v>380</v>
      </c>
      <c r="B287" s="81">
        <v>380</v>
      </c>
      <c r="C287" s="82" t="s">
        <v>811</v>
      </c>
      <c r="D287" s="83">
        <v>124</v>
      </c>
      <c r="E287" s="83">
        <v>6235.0000000000009</v>
      </c>
      <c r="F287" s="83">
        <f t="shared" si="15"/>
        <v>1184.6500000000001</v>
      </c>
      <c r="G287" s="83">
        <f t="shared" si="13"/>
        <v>7419.6500000000015</v>
      </c>
      <c r="H287" s="84">
        <f t="shared" si="14"/>
        <v>920036.60000000021</v>
      </c>
      <c r="I287" s="82" t="s">
        <v>1010</v>
      </c>
      <c r="J287" s="82" t="s">
        <v>702</v>
      </c>
    </row>
    <row r="288" spans="1:10" ht="18" x14ac:dyDescent="0.25">
      <c r="A288" s="60">
        <v>382</v>
      </c>
      <c r="B288" s="60">
        <v>382</v>
      </c>
      <c r="C288" s="61" t="s">
        <v>114</v>
      </c>
      <c r="D288" s="62">
        <v>137</v>
      </c>
      <c r="E288" s="62">
        <v>13268.067226890757</v>
      </c>
      <c r="F288" s="62">
        <f t="shared" si="15"/>
        <v>2520.932773109244</v>
      </c>
      <c r="G288" s="62">
        <f t="shared" si="13"/>
        <v>15789</v>
      </c>
      <c r="H288" s="63">
        <f t="shared" si="14"/>
        <v>2163093</v>
      </c>
      <c r="I288" s="61" t="s">
        <v>726</v>
      </c>
      <c r="J288" s="61" t="s">
        <v>42</v>
      </c>
    </row>
    <row r="289" spans="1:10" ht="27" x14ac:dyDescent="0.25">
      <c r="A289" s="60">
        <v>383</v>
      </c>
      <c r="B289" s="60">
        <v>383</v>
      </c>
      <c r="C289" s="61" t="s">
        <v>114</v>
      </c>
      <c r="D289" s="62">
        <v>750</v>
      </c>
      <c r="E289" s="62">
        <v>878.15126050420167</v>
      </c>
      <c r="F289" s="62">
        <f t="shared" si="15"/>
        <v>166.84873949579833</v>
      </c>
      <c r="G289" s="62">
        <f t="shared" si="13"/>
        <v>1045</v>
      </c>
      <c r="H289" s="63">
        <f t="shared" si="14"/>
        <v>783750</v>
      </c>
      <c r="I289" s="61" t="s">
        <v>1011</v>
      </c>
      <c r="J289" s="61" t="s">
        <v>42</v>
      </c>
    </row>
    <row r="290" spans="1:10" ht="27" x14ac:dyDescent="0.25">
      <c r="A290" s="60">
        <v>384</v>
      </c>
      <c r="B290" s="60">
        <v>384</v>
      </c>
      <c r="C290" s="61" t="s">
        <v>114</v>
      </c>
      <c r="D290" s="62">
        <v>291</v>
      </c>
      <c r="E290" s="62">
        <v>701.68067226890764</v>
      </c>
      <c r="F290" s="62">
        <f t="shared" si="15"/>
        <v>133.31932773109244</v>
      </c>
      <c r="G290" s="62">
        <f t="shared" si="13"/>
        <v>835.00000000000011</v>
      </c>
      <c r="H290" s="63">
        <f t="shared" si="14"/>
        <v>242985.00000000003</v>
      </c>
      <c r="I290" s="61" t="s">
        <v>1012</v>
      </c>
      <c r="J290" s="61" t="s">
        <v>42</v>
      </c>
    </row>
    <row r="291" spans="1:10" s="85" customFormat="1" ht="27" hidden="1" x14ac:dyDescent="0.25">
      <c r="A291" s="81">
        <v>385</v>
      </c>
      <c r="B291" s="81">
        <v>385</v>
      </c>
      <c r="C291" s="82" t="s">
        <v>114</v>
      </c>
      <c r="D291" s="83">
        <v>750</v>
      </c>
      <c r="E291" s="83">
        <v>1100.8403361344538</v>
      </c>
      <c r="F291" s="83">
        <f t="shared" si="15"/>
        <v>209.15966386554621</v>
      </c>
      <c r="G291" s="83">
        <f t="shared" si="13"/>
        <v>1310</v>
      </c>
      <c r="H291" s="84">
        <f t="shared" si="14"/>
        <v>982500</v>
      </c>
      <c r="I291" s="82" t="s">
        <v>1013</v>
      </c>
      <c r="J291" s="82" t="s">
        <v>702</v>
      </c>
    </row>
    <row r="292" spans="1:10" ht="27" x14ac:dyDescent="0.25">
      <c r="A292" s="60">
        <v>386</v>
      </c>
      <c r="B292" s="60">
        <v>386</v>
      </c>
      <c r="C292" s="61" t="s">
        <v>114</v>
      </c>
      <c r="D292" s="62">
        <v>600</v>
      </c>
      <c r="E292" s="62">
        <v>1357.1428571428571</v>
      </c>
      <c r="F292" s="62">
        <f t="shared" si="15"/>
        <v>257.85714285714283</v>
      </c>
      <c r="G292" s="62">
        <f t="shared" si="13"/>
        <v>1615</v>
      </c>
      <c r="H292" s="63">
        <f t="shared" si="14"/>
        <v>969000</v>
      </c>
      <c r="I292" s="61" t="s">
        <v>1014</v>
      </c>
      <c r="J292" s="61" t="s">
        <v>42</v>
      </c>
    </row>
    <row r="293" spans="1:10" ht="18" x14ac:dyDescent="0.25">
      <c r="A293" s="60">
        <v>387</v>
      </c>
      <c r="B293" s="60">
        <v>387</v>
      </c>
      <c r="C293" s="61" t="s">
        <v>146</v>
      </c>
      <c r="D293" s="62">
        <v>70</v>
      </c>
      <c r="E293" s="62">
        <v>2394.1176470588234</v>
      </c>
      <c r="F293" s="62">
        <f t="shared" si="15"/>
        <v>454.88235294117646</v>
      </c>
      <c r="G293" s="62">
        <f t="shared" si="13"/>
        <v>2849</v>
      </c>
      <c r="H293" s="63">
        <f t="shared" si="14"/>
        <v>199430</v>
      </c>
      <c r="I293" s="61" t="s">
        <v>1015</v>
      </c>
      <c r="J293" s="61" t="s">
        <v>42</v>
      </c>
    </row>
    <row r="294" spans="1:10" ht="18" x14ac:dyDescent="0.25">
      <c r="A294" s="60">
        <v>388</v>
      </c>
      <c r="B294" s="60">
        <v>388</v>
      </c>
      <c r="C294" s="61" t="s">
        <v>146</v>
      </c>
      <c r="D294" s="62">
        <v>70</v>
      </c>
      <c r="E294" s="62">
        <v>2931.09243697479</v>
      </c>
      <c r="F294" s="62">
        <f t="shared" si="15"/>
        <v>556.90756302521015</v>
      </c>
      <c r="G294" s="62">
        <f t="shared" si="13"/>
        <v>3488</v>
      </c>
      <c r="H294" s="63">
        <f t="shared" si="14"/>
        <v>244160</v>
      </c>
      <c r="I294" s="61" t="s">
        <v>1016</v>
      </c>
      <c r="J294" s="61" t="s">
        <v>42</v>
      </c>
    </row>
    <row r="295" spans="1:10" s="85" customFormat="1" ht="27" hidden="1" x14ac:dyDescent="0.25">
      <c r="A295" s="81">
        <v>389</v>
      </c>
      <c r="B295" s="81">
        <v>389</v>
      </c>
      <c r="C295" s="82" t="s">
        <v>114</v>
      </c>
      <c r="D295" s="83">
        <v>194</v>
      </c>
      <c r="E295" s="83">
        <v>4306.7226890756301</v>
      </c>
      <c r="F295" s="83">
        <f t="shared" si="15"/>
        <v>818.27731092436977</v>
      </c>
      <c r="G295" s="83">
        <f t="shared" si="13"/>
        <v>5125</v>
      </c>
      <c r="H295" s="84">
        <f t="shared" si="14"/>
        <v>994250</v>
      </c>
      <c r="I295" s="82" t="s">
        <v>1017</v>
      </c>
      <c r="J295" s="82" t="s">
        <v>702</v>
      </c>
    </row>
    <row r="296" spans="1:10" ht="18" x14ac:dyDescent="0.25">
      <c r="A296" s="60">
        <v>390</v>
      </c>
      <c r="B296" s="60">
        <v>390</v>
      </c>
      <c r="C296" s="61" t="s">
        <v>114</v>
      </c>
      <c r="D296" s="62">
        <v>353</v>
      </c>
      <c r="E296" s="62">
        <v>920.1680672268908</v>
      </c>
      <c r="F296" s="62">
        <f t="shared" si="15"/>
        <v>174.83193277310926</v>
      </c>
      <c r="G296" s="62">
        <f t="shared" si="13"/>
        <v>1095</v>
      </c>
      <c r="H296" s="63">
        <f t="shared" si="14"/>
        <v>386535</v>
      </c>
      <c r="I296" s="61" t="s">
        <v>727</v>
      </c>
      <c r="J296" s="61" t="s">
        <v>42</v>
      </c>
    </row>
    <row r="297" spans="1:10" ht="18" x14ac:dyDescent="0.25">
      <c r="A297" s="60">
        <v>391</v>
      </c>
      <c r="B297" s="60">
        <v>391</v>
      </c>
      <c r="C297" s="61" t="s">
        <v>746</v>
      </c>
      <c r="D297" s="62">
        <v>750</v>
      </c>
      <c r="E297" s="62">
        <v>1512.6050420168067</v>
      </c>
      <c r="F297" s="62">
        <f t="shared" si="15"/>
        <v>287.39495798319325</v>
      </c>
      <c r="G297" s="62">
        <f t="shared" si="13"/>
        <v>1800</v>
      </c>
      <c r="H297" s="63">
        <f t="shared" si="14"/>
        <v>1350000</v>
      </c>
      <c r="I297" s="61" t="s">
        <v>1018</v>
      </c>
      <c r="J297" s="61" t="s">
        <v>42</v>
      </c>
    </row>
    <row r="298" spans="1:10" ht="18" x14ac:dyDescent="0.25">
      <c r="A298" s="60">
        <v>392</v>
      </c>
      <c r="B298" s="60">
        <v>392</v>
      </c>
      <c r="C298" s="61" t="s">
        <v>746</v>
      </c>
      <c r="D298" s="62">
        <v>750</v>
      </c>
      <c r="E298" s="62">
        <v>1890.7563025210086</v>
      </c>
      <c r="F298" s="62">
        <f t="shared" si="15"/>
        <v>359.24369747899163</v>
      </c>
      <c r="G298" s="62">
        <f t="shared" si="13"/>
        <v>2250</v>
      </c>
      <c r="H298" s="63">
        <f t="shared" si="14"/>
        <v>1687500</v>
      </c>
      <c r="I298" s="61" t="s">
        <v>1019</v>
      </c>
      <c r="J298" s="61" t="s">
        <v>42</v>
      </c>
    </row>
    <row r="299" spans="1:10" ht="27" x14ac:dyDescent="0.25">
      <c r="A299" s="60">
        <v>393</v>
      </c>
      <c r="B299" s="60">
        <v>393</v>
      </c>
      <c r="C299" s="61" t="s">
        <v>795</v>
      </c>
      <c r="D299" s="62">
        <v>94</v>
      </c>
      <c r="E299" s="62">
        <v>2267.2268907563025</v>
      </c>
      <c r="F299" s="62">
        <f t="shared" si="15"/>
        <v>430.77310924369749</v>
      </c>
      <c r="G299" s="62">
        <f t="shared" si="13"/>
        <v>2698</v>
      </c>
      <c r="H299" s="63">
        <f t="shared" si="14"/>
        <v>253612</v>
      </c>
      <c r="I299" s="61" t="s">
        <v>1020</v>
      </c>
      <c r="J299" s="61" t="s">
        <v>42</v>
      </c>
    </row>
    <row r="300" spans="1:10" ht="45" x14ac:dyDescent="0.25">
      <c r="A300" s="60">
        <v>394</v>
      </c>
      <c r="B300" s="60">
        <v>394</v>
      </c>
      <c r="C300" s="61" t="s">
        <v>756</v>
      </c>
      <c r="D300" s="62">
        <v>1</v>
      </c>
      <c r="E300" s="62">
        <v>5241.1764705882351</v>
      </c>
      <c r="F300" s="62">
        <f t="shared" si="15"/>
        <v>995.82352941176464</v>
      </c>
      <c r="G300" s="62">
        <f t="shared" si="13"/>
        <v>6237</v>
      </c>
      <c r="H300" s="63">
        <f t="shared" si="14"/>
        <v>6237</v>
      </c>
      <c r="I300" s="61" t="s">
        <v>1021</v>
      </c>
      <c r="J300" s="61" t="s">
        <v>1051</v>
      </c>
    </row>
    <row r="301" spans="1:10" ht="18" x14ac:dyDescent="0.25">
      <c r="A301" s="64">
        <v>395</v>
      </c>
      <c r="B301" s="60">
        <v>395</v>
      </c>
      <c r="C301" s="61" t="s">
        <v>146</v>
      </c>
      <c r="D301" s="62">
        <v>17</v>
      </c>
      <c r="E301" s="62">
        <v>4385</v>
      </c>
      <c r="F301" s="62">
        <v>0</v>
      </c>
      <c r="G301" s="62">
        <f t="shared" si="13"/>
        <v>4385</v>
      </c>
      <c r="H301" s="63">
        <f t="shared" si="14"/>
        <v>74545</v>
      </c>
      <c r="I301" s="61" t="s">
        <v>1022</v>
      </c>
      <c r="J301" s="61" t="s">
        <v>42</v>
      </c>
    </row>
    <row r="302" spans="1:10" s="85" customFormat="1" ht="27" hidden="1" x14ac:dyDescent="0.25">
      <c r="A302" s="81">
        <v>396</v>
      </c>
      <c r="B302" s="81">
        <v>396</v>
      </c>
      <c r="C302" s="82" t="s">
        <v>146</v>
      </c>
      <c r="D302" s="83">
        <v>208</v>
      </c>
      <c r="E302" s="83">
        <v>2438</v>
      </c>
      <c r="F302" s="83">
        <v>0</v>
      </c>
      <c r="G302" s="83">
        <f t="shared" si="13"/>
        <v>2438</v>
      </c>
      <c r="H302" s="84">
        <f t="shared" si="14"/>
        <v>507104</v>
      </c>
      <c r="I302" s="82" t="s">
        <v>1023</v>
      </c>
      <c r="J302" s="82" t="s">
        <v>702</v>
      </c>
    </row>
    <row r="303" spans="1:10" s="85" customFormat="1" ht="27" hidden="1" x14ac:dyDescent="0.25">
      <c r="A303" s="81">
        <v>397</v>
      </c>
      <c r="B303" s="81">
        <v>397</v>
      </c>
      <c r="C303" s="82" t="s">
        <v>146</v>
      </c>
      <c r="D303" s="83">
        <v>209</v>
      </c>
      <c r="E303" s="83">
        <v>2250</v>
      </c>
      <c r="F303" s="83">
        <v>0</v>
      </c>
      <c r="G303" s="83">
        <f t="shared" si="13"/>
        <v>2250</v>
      </c>
      <c r="H303" s="84">
        <f t="shared" si="14"/>
        <v>470250</v>
      </c>
      <c r="I303" s="82" t="s">
        <v>1024</v>
      </c>
      <c r="J303" s="82" t="s">
        <v>702</v>
      </c>
    </row>
    <row r="305" spans="8:8" x14ac:dyDescent="0.25">
      <c r="H305" s="94">
        <f>SUBTOTAL(9,H2:H304)</f>
        <v>264579744.43779999</v>
      </c>
    </row>
  </sheetData>
  <autoFilter ref="A1:J303" xr:uid="{00000000-0009-0000-0000-000005000000}">
    <filterColumn colId="9">
      <filters>
        <filter val="ACEPTAR RECOMENDACIÓN"/>
        <filter val="IGUAL VALOR VERIFICACIÓN"/>
        <filter val="NO ACEPTAR RECOMENDACIÓN NO ROTA / 7 MESES"/>
        <filter val="NO ACEPTAR RECOMENDACIÓN NO ROTA / 7 MESES."/>
      </filters>
    </filterColumn>
  </autoFilter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"/>
  <sheetViews>
    <sheetView zoomScaleNormal="100" workbookViewId="0">
      <selection sqref="A1:I1"/>
    </sheetView>
  </sheetViews>
  <sheetFormatPr baseColWidth="10" defaultRowHeight="15" x14ac:dyDescent="0.25"/>
  <cols>
    <col min="1" max="1" width="5.85546875" style="23" bestFit="1" customWidth="1"/>
    <col min="2" max="2" width="5.42578125" bestFit="1" customWidth="1"/>
    <col min="3" max="3" width="15.7109375" customWidth="1"/>
    <col min="4" max="4" width="40.7109375" customWidth="1"/>
    <col min="5" max="5" width="11.42578125" style="23"/>
    <col min="8" max="8" width="16.5703125" bestFit="1" customWidth="1"/>
    <col min="9" max="9" width="17.140625" customWidth="1"/>
  </cols>
  <sheetData>
    <row r="1" spans="1:14" ht="27" customHeight="1" x14ac:dyDescent="0.25">
      <c r="A1" s="106" t="s">
        <v>710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ht="33" customHeight="1" x14ac:dyDescent="0.25">
      <c r="A3" s="72">
        <v>4</v>
      </c>
      <c r="B3" s="66">
        <v>4</v>
      </c>
      <c r="C3" s="72" t="s">
        <v>21</v>
      </c>
      <c r="D3" s="73" t="s">
        <v>733</v>
      </c>
      <c r="E3" s="71">
        <v>1</v>
      </c>
      <c r="F3" s="74">
        <v>65</v>
      </c>
      <c r="G3" s="74">
        <f t="shared" ref="G3" si="0">+F3*19%</f>
        <v>12.35</v>
      </c>
      <c r="H3" s="74">
        <f t="shared" ref="H3" si="1">+F3+G3</f>
        <v>77.349999999999994</v>
      </c>
      <c r="I3" s="74">
        <f t="shared" ref="I3" si="2">+H3*E3</f>
        <v>77.349999999999994</v>
      </c>
      <c r="M3" s="70"/>
      <c r="N3" s="69"/>
    </row>
    <row r="4" spans="1:14" ht="33" customHeight="1" x14ac:dyDescent="0.25">
      <c r="A4" s="72">
        <v>162</v>
      </c>
      <c r="B4" s="66">
        <v>162</v>
      </c>
      <c r="C4" s="72" t="s">
        <v>290</v>
      </c>
      <c r="D4" s="73" t="s">
        <v>841</v>
      </c>
      <c r="E4" s="68">
        <v>10000</v>
      </c>
      <c r="F4" s="74">
        <v>189.07563025210084</v>
      </c>
      <c r="G4" s="74">
        <f t="shared" ref="G4:G6" si="3">+F4*19%</f>
        <v>35.924369747899156</v>
      </c>
      <c r="H4" s="74">
        <f t="shared" ref="H4:H6" si="4">+F4+G4</f>
        <v>225</v>
      </c>
      <c r="I4" s="74">
        <f t="shared" ref="I4:I6" si="5">+H4*E4</f>
        <v>2250000</v>
      </c>
    </row>
    <row r="5" spans="1:14" ht="33" customHeight="1" x14ac:dyDescent="0.25">
      <c r="A5" s="72">
        <v>179</v>
      </c>
      <c r="B5" s="66">
        <v>179</v>
      </c>
      <c r="C5" s="72" t="s">
        <v>316</v>
      </c>
      <c r="D5" s="73" t="s">
        <v>854</v>
      </c>
      <c r="E5" s="68">
        <v>29</v>
      </c>
      <c r="F5" s="74">
        <v>15000</v>
      </c>
      <c r="G5" s="74">
        <f t="shared" si="3"/>
        <v>2850</v>
      </c>
      <c r="H5" s="74">
        <f t="shared" si="4"/>
        <v>17850</v>
      </c>
      <c r="I5" s="74">
        <f t="shared" si="5"/>
        <v>517650</v>
      </c>
    </row>
    <row r="6" spans="1:14" ht="33" customHeight="1" x14ac:dyDescent="0.25">
      <c r="A6" s="72">
        <v>180</v>
      </c>
      <c r="B6" s="66">
        <v>180</v>
      </c>
      <c r="C6" s="72" t="s">
        <v>318</v>
      </c>
      <c r="D6" s="73" t="s">
        <v>855</v>
      </c>
      <c r="E6" s="68">
        <v>21</v>
      </c>
      <c r="F6" s="74">
        <v>15000</v>
      </c>
      <c r="G6" s="74">
        <f t="shared" si="3"/>
        <v>2850</v>
      </c>
      <c r="H6" s="74">
        <f t="shared" si="4"/>
        <v>17850</v>
      </c>
      <c r="I6" s="74">
        <f t="shared" si="5"/>
        <v>374850</v>
      </c>
    </row>
    <row r="7" spans="1:14" ht="27" customHeight="1" x14ac:dyDescent="0.25">
      <c r="A7" s="107" t="s">
        <v>1028</v>
      </c>
      <c r="B7" s="108"/>
      <c r="C7" s="108"/>
      <c r="D7" s="108"/>
      <c r="E7" s="108"/>
      <c r="F7" s="108"/>
      <c r="G7" s="108"/>
      <c r="H7" s="109"/>
      <c r="I7" s="75">
        <f>SUM(I3:I6)</f>
        <v>3142577.35</v>
      </c>
    </row>
    <row r="8" spans="1:14" s="77" customFormat="1" ht="24.75" customHeight="1" x14ac:dyDescent="0.25">
      <c r="A8" s="76" t="s">
        <v>1029</v>
      </c>
      <c r="C8" s="80"/>
      <c r="D8" s="80"/>
      <c r="E8" s="80"/>
      <c r="F8" s="80"/>
      <c r="G8" s="80"/>
      <c r="H8" s="80"/>
      <c r="I8" s="80"/>
    </row>
  </sheetData>
  <mergeCells count="2">
    <mergeCell ref="A1:I1"/>
    <mergeCell ref="A7:H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2"/>
  <sheetViews>
    <sheetView zoomScaleNormal="100" workbookViewId="0">
      <selection sqref="A1:I12"/>
    </sheetView>
  </sheetViews>
  <sheetFormatPr baseColWidth="10" defaultRowHeight="15" x14ac:dyDescent="0.25"/>
  <cols>
    <col min="1" max="1" width="5.85546875" style="23" bestFit="1" customWidth="1"/>
    <col min="2" max="2" width="5.42578125" bestFit="1" customWidth="1"/>
    <col min="3" max="3" width="14.28515625" bestFit="1" customWidth="1"/>
    <col min="4" max="4" width="45.140625" customWidth="1"/>
    <col min="5" max="5" width="11.42578125" style="23"/>
    <col min="8" max="8" width="16.5703125" bestFit="1" customWidth="1"/>
    <col min="9" max="9" width="17.140625" customWidth="1"/>
  </cols>
  <sheetData>
    <row r="1" spans="1:14" ht="27" customHeight="1" x14ac:dyDescent="0.25">
      <c r="A1" s="106" t="s">
        <v>791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ht="33" customHeight="1" x14ac:dyDescent="0.25">
      <c r="A3" s="72">
        <v>171</v>
      </c>
      <c r="B3" s="66">
        <v>171</v>
      </c>
      <c r="C3" s="72" t="s">
        <v>298</v>
      </c>
      <c r="D3" s="73" t="s">
        <v>845</v>
      </c>
      <c r="E3" s="71">
        <v>1</v>
      </c>
      <c r="F3" s="74">
        <v>1033613.4453781513</v>
      </c>
      <c r="G3" s="74">
        <f>+F3*19%</f>
        <v>196386.55462184874</v>
      </c>
      <c r="H3" s="74">
        <f>+F3+G3</f>
        <v>1230000</v>
      </c>
      <c r="I3" s="74">
        <f>+E3*H3</f>
        <v>1230000</v>
      </c>
      <c r="M3" s="70"/>
      <c r="N3" s="69"/>
    </row>
    <row r="4" spans="1:14" ht="33" customHeight="1" x14ac:dyDescent="0.25">
      <c r="A4" s="72">
        <v>349</v>
      </c>
      <c r="B4" s="66">
        <v>349</v>
      </c>
      <c r="C4" s="72" t="s">
        <v>590</v>
      </c>
      <c r="D4" s="73" t="s">
        <v>984</v>
      </c>
      <c r="E4" s="71">
        <v>1</v>
      </c>
      <c r="F4" s="74">
        <v>7647.0588235294117</v>
      </c>
      <c r="G4" s="74">
        <f t="shared" ref="G4:G10" si="0">+F4*19%</f>
        <v>1452.9411764705883</v>
      </c>
      <c r="H4" s="74">
        <f t="shared" ref="H4:H10" si="1">+F4+G4</f>
        <v>9100</v>
      </c>
      <c r="I4" s="74">
        <f t="shared" ref="I4:I10" si="2">+E4*H4</f>
        <v>9100</v>
      </c>
      <c r="M4" s="70"/>
      <c r="N4" s="69"/>
    </row>
    <row r="5" spans="1:14" ht="33" customHeight="1" x14ac:dyDescent="0.25">
      <c r="A5" s="72">
        <v>350</v>
      </c>
      <c r="B5" s="66">
        <v>350</v>
      </c>
      <c r="C5" s="72" t="s">
        <v>592</v>
      </c>
      <c r="D5" s="73" t="s">
        <v>985</v>
      </c>
      <c r="E5" s="71">
        <v>32</v>
      </c>
      <c r="F5" s="74">
        <v>4453.7815126050418</v>
      </c>
      <c r="G5" s="74">
        <f t="shared" si="0"/>
        <v>846.21848739495795</v>
      </c>
      <c r="H5" s="74">
        <f t="shared" si="1"/>
        <v>5300</v>
      </c>
      <c r="I5" s="74">
        <f t="shared" si="2"/>
        <v>169600</v>
      </c>
      <c r="M5" s="70"/>
      <c r="N5" s="69"/>
    </row>
    <row r="6" spans="1:14" ht="33" customHeight="1" x14ac:dyDescent="0.25">
      <c r="A6" s="72">
        <v>352</v>
      </c>
      <c r="B6" s="66">
        <v>352</v>
      </c>
      <c r="C6" s="72"/>
      <c r="D6" s="73" t="s">
        <v>986</v>
      </c>
      <c r="E6" s="71">
        <v>1</v>
      </c>
      <c r="F6" s="74">
        <v>9831.9327731092435</v>
      </c>
      <c r="G6" s="74">
        <f t="shared" si="0"/>
        <v>1868.0672268907563</v>
      </c>
      <c r="H6" s="74">
        <f t="shared" si="1"/>
        <v>11700</v>
      </c>
      <c r="I6" s="74">
        <f t="shared" si="2"/>
        <v>11700</v>
      </c>
      <c r="M6" s="70"/>
      <c r="N6" s="69"/>
    </row>
    <row r="7" spans="1:14" ht="33" customHeight="1" x14ac:dyDescent="0.25">
      <c r="A7" s="72">
        <v>353</v>
      </c>
      <c r="B7" s="66">
        <v>353</v>
      </c>
      <c r="C7" s="72" t="s">
        <v>595</v>
      </c>
      <c r="D7" s="73" t="s">
        <v>987</v>
      </c>
      <c r="E7" s="71">
        <v>28</v>
      </c>
      <c r="F7" s="74">
        <v>12016.806722689076</v>
      </c>
      <c r="G7" s="74">
        <f t="shared" si="0"/>
        <v>2283.1932773109247</v>
      </c>
      <c r="H7" s="74">
        <f t="shared" si="1"/>
        <v>14300</v>
      </c>
      <c r="I7" s="74">
        <f t="shared" si="2"/>
        <v>400400</v>
      </c>
      <c r="M7" s="70"/>
      <c r="N7" s="69"/>
    </row>
    <row r="8" spans="1:14" ht="33" customHeight="1" x14ac:dyDescent="0.25">
      <c r="A8" s="72">
        <v>354</v>
      </c>
      <c r="B8" s="66">
        <v>354</v>
      </c>
      <c r="C8" s="72"/>
      <c r="D8" s="73" t="s">
        <v>988</v>
      </c>
      <c r="E8" s="71">
        <v>1</v>
      </c>
      <c r="F8" s="74">
        <v>5798.3193277310929</v>
      </c>
      <c r="G8" s="74">
        <f t="shared" si="0"/>
        <v>1101.6806722689078</v>
      </c>
      <c r="H8" s="74">
        <f t="shared" si="1"/>
        <v>6900.0000000000009</v>
      </c>
      <c r="I8" s="74">
        <f t="shared" si="2"/>
        <v>6900.0000000000009</v>
      </c>
      <c r="M8" s="70"/>
      <c r="N8" s="69"/>
    </row>
    <row r="9" spans="1:14" ht="33" customHeight="1" x14ac:dyDescent="0.25">
      <c r="A9" s="72">
        <v>355</v>
      </c>
      <c r="B9" s="66">
        <v>355</v>
      </c>
      <c r="C9" s="72" t="s">
        <v>598</v>
      </c>
      <c r="D9" s="73" t="s">
        <v>989</v>
      </c>
      <c r="E9" s="71">
        <v>70</v>
      </c>
      <c r="F9" s="74">
        <v>5126.0504201680678</v>
      </c>
      <c r="G9" s="74">
        <f t="shared" si="0"/>
        <v>973.94957983193285</v>
      </c>
      <c r="H9" s="74">
        <f t="shared" si="1"/>
        <v>6100.0000000000009</v>
      </c>
      <c r="I9" s="74">
        <f t="shared" si="2"/>
        <v>427000.00000000006</v>
      </c>
      <c r="M9" s="70"/>
      <c r="N9" s="69"/>
    </row>
    <row r="10" spans="1:14" ht="33" customHeight="1" x14ac:dyDescent="0.25">
      <c r="A10" s="72">
        <v>356</v>
      </c>
      <c r="B10" s="66">
        <v>356</v>
      </c>
      <c r="C10" s="72" t="s">
        <v>600</v>
      </c>
      <c r="D10" s="73" t="s">
        <v>990</v>
      </c>
      <c r="E10" s="71">
        <v>85</v>
      </c>
      <c r="F10" s="74">
        <v>4621.8487394957983</v>
      </c>
      <c r="G10" s="74">
        <f t="shared" si="0"/>
        <v>878.15126050420167</v>
      </c>
      <c r="H10" s="74">
        <f t="shared" si="1"/>
        <v>5500</v>
      </c>
      <c r="I10" s="74">
        <f t="shared" si="2"/>
        <v>467500</v>
      </c>
      <c r="M10" s="70"/>
      <c r="N10" s="69"/>
    </row>
    <row r="11" spans="1:14" ht="27" customHeight="1" x14ac:dyDescent="0.25">
      <c r="A11" s="107" t="s">
        <v>1028</v>
      </c>
      <c r="B11" s="108"/>
      <c r="C11" s="108"/>
      <c r="D11" s="108"/>
      <c r="E11" s="108"/>
      <c r="F11" s="108"/>
      <c r="G11" s="108"/>
      <c r="H11" s="109"/>
      <c r="I11" s="75">
        <f>SUM(I3:I10)</f>
        <v>2722200</v>
      </c>
    </row>
    <row r="12" spans="1:14" s="77" customFormat="1" ht="24.75" customHeight="1" x14ac:dyDescent="0.25">
      <c r="A12" s="76" t="s">
        <v>1030</v>
      </c>
      <c r="C12" s="80"/>
      <c r="D12" s="80"/>
      <c r="E12" s="80"/>
      <c r="F12" s="80"/>
      <c r="G12" s="80"/>
      <c r="H12" s="80"/>
      <c r="I12" s="80"/>
    </row>
  </sheetData>
  <mergeCells count="2">
    <mergeCell ref="A1:I1"/>
    <mergeCell ref="A11:H1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81"/>
  <sheetViews>
    <sheetView topLeftCell="A78" zoomScaleNormal="100" workbookViewId="0">
      <selection activeCell="A79" sqref="A79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45.140625" customWidth="1"/>
    <col min="5" max="5" width="11.42578125" style="23"/>
    <col min="8" max="8" width="16.5703125" bestFit="1" customWidth="1"/>
    <col min="9" max="9" width="17.140625" customWidth="1"/>
  </cols>
  <sheetData>
    <row r="1" spans="1:14" ht="27" customHeight="1" x14ac:dyDescent="0.25">
      <c r="A1" s="106" t="s">
        <v>114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customHeight="1" x14ac:dyDescent="0.25">
      <c r="A3" s="72">
        <v>2</v>
      </c>
      <c r="B3" s="72">
        <v>2</v>
      </c>
      <c r="C3" s="72" t="s">
        <v>19</v>
      </c>
      <c r="D3" s="67" t="s">
        <v>731</v>
      </c>
      <c r="E3" s="71">
        <v>12</v>
      </c>
      <c r="F3" s="74">
        <v>79400</v>
      </c>
      <c r="G3" s="74">
        <f>+F3*19%</f>
        <v>15086</v>
      </c>
      <c r="H3" s="74">
        <f>+F3+G3</f>
        <v>94486</v>
      </c>
      <c r="I3" s="74">
        <f>+E3*H3</f>
        <v>1133832</v>
      </c>
      <c r="M3" s="91"/>
      <c r="N3" s="92"/>
    </row>
    <row r="4" spans="1:14" s="58" customFormat="1" ht="33" customHeight="1" x14ac:dyDescent="0.25">
      <c r="A4" s="72">
        <v>14</v>
      </c>
      <c r="B4" s="72">
        <v>14</v>
      </c>
      <c r="C4" s="72" t="s">
        <v>45</v>
      </c>
      <c r="D4" s="67" t="s">
        <v>742</v>
      </c>
      <c r="E4" s="71">
        <v>103</v>
      </c>
      <c r="F4" s="74">
        <v>4489.9159663865548</v>
      </c>
      <c r="G4" s="74">
        <f t="shared" ref="G4:G67" si="0">+F4*19%</f>
        <v>853.0840336134454</v>
      </c>
      <c r="H4" s="74">
        <f t="shared" ref="H4:H67" si="1">+F4+G4</f>
        <v>5343</v>
      </c>
      <c r="I4" s="74">
        <f t="shared" ref="I4:I67" si="2">+E4*H4</f>
        <v>550329</v>
      </c>
      <c r="M4" s="91"/>
      <c r="N4" s="92"/>
    </row>
    <row r="5" spans="1:14" s="58" customFormat="1" ht="33" customHeight="1" x14ac:dyDescent="0.25">
      <c r="A5" s="72">
        <v>15</v>
      </c>
      <c r="B5" s="72">
        <v>15</v>
      </c>
      <c r="C5" s="72" t="s">
        <v>47</v>
      </c>
      <c r="D5" s="67" t="s">
        <v>743</v>
      </c>
      <c r="E5" s="71">
        <v>43</v>
      </c>
      <c r="F5" s="74">
        <v>4489.9159663865548</v>
      </c>
      <c r="G5" s="74">
        <f t="shared" si="0"/>
        <v>853.0840336134454</v>
      </c>
      <c r="H5" s="74">
        <f t="shared" si="1"/>
        <v>5343</v>
      </c>
      <c r="I5" s="74">
        <f t="shared" si="2"/>
        <v>229749</v>
      </c>
      <c r="M5" s="91"/>
      <c r="N5" s="92"/>
    </row>
    <row r="6" spans="1:14" s="58" customFormat="1" ht="33" customHeight="1" x14ac:dyDescent="0.25">
      <c r="A6" s="72">
        <v>16</v>
      </c>
      <c r="B6" s="72">
        <v>16</v>
      </c>
      <c r="C6" s="72" t="s">
        <v>49</v>
      </c>
      <c r="D6" s="67" t="s">
        <v>711</v>
      </c>
      <c r="E6" s="71">
        <v>46</v>
      </c>
      <c r="F6" s="74">
        <v>4489.9159663865548</v>
      </c>
      <c r="G6" s="74">
        <f t="shared" si="0"/>
        <v>853.0840336134454</v>
      </c>
      <c r="H6" s="74">
        <f t="shared" si="1"/>
        <v>5343</v>
      </c>
      <c r="I6" s="74">
        <f t="shared" si="2"/>
        <v>245778</v>
      </c>
      <c r="M6" s="91"/>
      <c r="N6" s="92"/>
    </row>
    <row r="7" spans="1:14" s="58" customFormat="1" ht="33" customHeight="1" x14ac:dyDescent="0.25">
      <c r="A7" s="72">
        <v>17</v>
      </c>
      <c r="B7" s="72">
        <v>17</v>
      </c>
      <c r="C7" s="72" t="s">
        <v>51</v>
      </c>
      <c r="D7" s="67" t="s">
        <v>744</v>
      </c>
      <c r="E7" s="71">
        <v>133</v>
      </c>
      <c r="F7" s="74">
        <v>4489.9159663865548</v>
      </c>
      <c r="G7" s="74">
        <f t="shared" si="0"/>
        <v>853.0840336134454</v>
      </c>
      <c r="H7" s="74">
        <f t="shared" si="1"/>
        <v>5343</v>
      </c>
      <c r="I7" s="74">
        <f t="shared" si="2"/>
        <v>710619</v>
      </c>
      <c r="M7" s="91"/>
      <c r="N7" s="92"/>
    </row>
    <row r="8" spans="1:14" s="58" customFormat="1" ht="33" customHeight="1" x14ac:dyDescent="0.25">
      <c r="A8" s="72">
        <v>18</v>
      </c>
      <c r="B8" s="72">
        <v>18</v>
      </c>
      <c r="C8" s="72" t="s">
        <v>55</v>
      </c>
      <c r="D8" s="67" t="s">
        <v>745</v>
      </c>
      <c r="E8" s="71">
        <v>350</v>
      </c>
      <c r="F8" s="74">
        <v>4489.9159663865548</v>
      </c>
      <c r="G8" s="74">
        <f t="shared" si="0"/>
        <v>853.0840336134454</v>
      </c>
      <c r="H8" s="74">
        <f t="shared" si="1"/>
        <v>5343</v>
      </c>
      <c r="I8" s="74">
        <f t="shared" si="2"/>
        <v>1870050</v>
      </c>
      <c r="M8" s="91"/>
      <c r="N8" s="92"/>
    </row>
    <row r="9" spans="1:14" s="58" customFormat="1" ht="33" customHeight="1" x14ac:dyDescent="0.25">
      <c r="A9" s="72">
        <v>23</v>
      </c>
      <c r="B9" s="72">
        <v>23</v>
      </c>
      <c r="C9" s="72" t="s">
        <v>62</v>
      </c>
      <c r="D9" s="67" t="s">
        <v>712</v>
      </c>
      <c r="E9" s="71">
        <v>1000</v>
      </c>
      <c r="F9" s="74">
        <v>4145</v>
      </c>
      <c r="G9" s="62">
        <v>0</v>
      </c>
      <c r="H9" s="74">
        <f t="shared" si="1"/>
        <v>4145</v>
      </c>
      <c r="I9" s="74">
        <f t="shared" si="2"/>
        <v>4145000</v>
      </c>
      <c r="M9" s="91"/>
      <c r="N9" s="92"/>
    </row>
    <row r="10" spans="1:14" s="58" customFormat="1" ht="33" customHeight="1" x14ac:dyDescent="0.25">
      <c r="A10" s="72">
        <v>31</v>
      </c>
      <c r="B10" s="72">
        <v>31</v>
      </c>
      <c r="C10" s="72" t="s">
        <v>72</v>
      </c>
      <c r="D10" s="67" t="s">
        <v>753</v>
      </c>
      <c r="E10" s="71">
        <v>30</v>
      </c>
      <c r="F10" s="74">
        <v>10191.596638655463</v>
      </c>
      <c r="G10" s="74">
        <f t="shared" si="0"/>
        <v>1936.4033613445379</v>
      </c>
      <c r="H10" s="74">
        <f t="shared" si="1"/>
        <v>12128</v>
      </c>
      <c r="I10" s="74">
        <f t="shared" si="2"/>
        <v>363840</v>
      </c>
      <c r="M10" s="91"/>
      <c r="N10" s="92"/>
    </row>
    <row r="11" spans="1:14" s="58" customFormat="1" ht="33" customHeight="1" x14ac:dyDescent="0.25">
      <c r="A11" s="72">
        <v>39</v>
      </c>
      <c r="B11" s="72">
        <v>39</v>
      </c>
      <c r="C11" s="72" t="s">
        <v>91</v>
      </c>
      <c r="D11" s="67" t="s">
        <v>713</v>
      </c>
      <c r="E11" s="71">
        <v>42</v>
      </c>
      <c r="F11" s="74">
        <v>5945.3781512605046</v>
      </c>
      <c r="G11" s="74">
        <f t="shared" si="0"/>
        <v>1129.6218487394958</v>
      </c>
      <c r="H11" s="74">
        <f t="shared" si="1"/>
        <v>7075</v>
      </c>
      <c r="I11" s="74">
        <f t="shared" si="2"/>
        <v>297150</v>
      </c>
      <c r="M11" s="91"/>
      <c r="N11" s="92"/>
    </row>
    <row r="12" spans="1:14" s="58" customFormat="1" ht="33" customHeight="1" x14ac:dyDescent="0.25">
      <c r="A12" s="72">
        <v>43</v>
      </c>
      <c r="B12" s="72">
        <v>43</v>
      </c>
      <c r="C12" s="72" t="s">
        <v>104</v>
      </c>
      <c r="D12" s="67" t="s">
        <v>764</v>
      </c>
      <c r="E12" s="71">
        <v>20</v>
      </c>
      <c r="F12" s="74">
        <v>11659.663865546219</v>
      </c>
      <c r="G12" s="74">
        <f t="shared" si="0"/>
        <v>2215.3361344537816</v>
      </c>
      <c r="H12" s="74">
        <f t="shared" si="1"/>
        <v>13875</v>
      </c>
      <c r="I12" s="74">
        <f t="shared" si="2"/>
        <v>277500</v>
      </c>
      <c r="M12" s="91"/>
      <c r="N12" s="92"/>
    </row>
    <row r="13" spans="1:14" s="58" customFormat="1" ht="33" customHeight="1" x14ac:dyDescent="0.25">
      <c r="A13" s="72">
        <v>44</v>
      </c>
      <c r="B13" s="72">
        <v>44</v>
      </c>
      <c r="C13" s="72" t="s">
        <v>106</v>
      </c>
      <c r="D13" s="67" t="s">
        <v>765</v>
      </c>
      <c r="E13" s="71">
        <v>1</v>
      </c>
      <c r="F13" s="74">
        <v>6420.1680672268913</v>
      </c>
      <c r="G13" s="74">
        <f t="shared" si="0"/>
        <v>1219.8319327731094</v>
      </c>
      <c r="H13" s="74">
        <f t="shared" si="1"/>
        <v>7640.0000000000009</v>
      </c>
      <c r="I13" s="74">
        <f t="shared" si="2"/>
        <v>7640.0000000000009</v>
      </c>
      <c r="M13" s="91"/>
      <c r="N13" s="92"/>
    </row>
    <row r="14" spans="1:14" s="58" customFormat="1" ht="33" customHeight="1" x14ac:dyDescent="0.25">
      <c r="A14" s="72">
        <v>45</v>
      </c>
      <c r="B14" s="72">
        <v>45</v>
      </c>
      <c r="C14" s="72" t="s">
        <v>108</v>
      </c>
      <c r="D14" s="67" t="s">
        <v>766</v>
      </c>
      <c r="E14" s="71">
        <v>10</v>
      </c>
      <c r="F14" s="74">
        <v>5621.8487394957983</v>
      </c>
      <c r="G14" s="74">
        <f t="shared" si="0"/>
        <v>1068.1512605042017</v>
      </c>
      <c r="H14" s="74">
        <f t="shared" si="1"/>
        <v>6690</v>
      </c>
      <c r="I14" s="74">
        <f t="shared" si="2"/>
        <v>66900</v>
      </c>
      <c r="M14" s="91"/>
      <c r="N14" s="92"/>
    </row>
    <row r="15" spans="1:14" s="58" customFormat="1" ht="33" customHeight="1" x14ac:dyDescent="0.25">
      <c r="A15" s="72">
        <v>47</v>
      </c>
      <c r="B15" s="72">
        <v>47</v>
      </c>
      <c r="C15" s="72" t="s">
        <v>112</v>
      </c>
      <c r="D15" s="67" t="s">
        <v>714</v>
      </c>
      <c r="E15" s="71">
        <v>32</v>
      </c>
      <c r="F15" s="74">
        <v>6420.1680672268913</v>
      </c>
      <c r="G15" s="74">
        <f t="shared" si="0"/>
        <v>1219.8319327731094</v>
      </c>
      <c r="H15" s="74">
        <f t="shared" si="1"/>
        <v>7640.0000000000009</v>
      </c>
      <c r="I15" s="74">
        <f t="shared" si="2"/>
        <v>244480.00000000003</v>
      </c>
      <c r="M15" s="91"/>
      <c r="N15" s="92"/>
    </row>
    <row r="16" spans="1:14" s="58" customFormat="1" ht="33" customHeight="1" x14ac:dyDescent="0.25">
      <c r="A16" s="72">
        <v>48</v>
      </c>
      <c r="B16" s="72">
        <v>48</v>
      </c>
      <c r="C16" s="72" t="s">
        <v>116</v>
      </c>
      <c r="D16" s="67" t="s">
        <v>768</v>
      </c>
      <c r="E16" s="71">
        <v>29</v>
      </c>
      <c r="F16" s="74">
        <v>3940.3361344537816</v>
      </c>
      <c r="G16" s="74">
        <f t="shared" si="0"/>
        <v>748.66386554621852</v>
      </c>
      <c r="H16" s="74">
        <f t="shared" si="1"/>
        <v>4689</v>
      </c>
      <c r="I16" s="74">
        <f t="shared" si="2"/>
        <v>135981</v>
      </c>
      <c r="M16" s="91"/>
      <c r="N16" s="92"/>
    </row>
    <row r="17" spans="1:14" s="58" customFormat="1" ht="33" customHeight="1" x14ac:dyDescent="0.25">
      <c r="A17" s="72">
        <v>49</v>
      </c>
      <c r="B17" s="72">
        <v>49</v>
      </c>
      <c r="C17" s="72" t="s">
        <v>108</v>
      </c>
      <c r="D17" s="67" t="s">
        <v>715</v>
      </c>
      <c r="E17" s="71">
        <v>9</v>
      </c>
      <c r="F17" s="74">
        <v>5621.8487394957983</v>
      </c>
      <c r="G17" s="74">
        <f t="shared" si="0"/>
        <v>1068.1512605042017</v>
      </c>
      <c r="H17" s="74">
        <f t="shared" si="1"/>
        <v>6690</v>
      </c>
      <c r="I17" s="74">
        <f t="shared" si="2"/>
        <v>60210</v>
      </c>
      <c r="M17" s="91"/>
      <c r="N17" s="92"/>
    </row>
    <row r="18" spans="1:14" s="58" customFormat="1" ht="33" customHeight="1" x14ac:dyDescent="0.25">
      <c r="A18" s="72">
        <v>53</v>
      </c>
      <c r="B18" s="72">
        <v>53</v>
      </c>
      <c r="C18" s="72" t="s">
        <v>126</v>
      </c>
      <c r="D18" s="67" t="s">
        <v>770</v>
      </c>
      <c r="E18" s="71">
        <v>34</v>
      </c>
      <c r="F18" s="74">
        <v>220.16806722689077</v>
      </c>
      <c r="G18" s="74">
        <f t="shared" si="0"/>
        <v>41.831932773109244</v>
      </c>
      <c r="H18" s="74">
        <f t="shared" si="1"/>
        <v>262</v>
      </c>
      <c r="I18" s="74">
        <f t="shared" si="2"/>
        <v>8908</v>
      </c>
      <c r="M18" s="91"/>
      <c r="N18" s="92"/>
    </row>
    <row r="19" spans="1:14" s="58" customFormat="1" ht="33" customHeight="1" x14ac:dyDescent="0.25">
      <c r="A19" s="72">
        <v>60</v>
      </c>
      <c r="B19" s="72">
        <v>60</v>
      </c>
      <c r="C19" s="72" t="s">
        <v>138</v>
      </c>
      <c r="D19" s="67" t="s">
        <v>775</v>
      </c>
      <c r="E19" s="71">
        <v>3000</v>
      </c>
      <c r="F19" s="74">
        <v>217.64705882352942</v>
      </c>
      <c r="G19" s="74">
        <f t="shared" si="0"/>
        <v>41.352941176470587</v>
      </c>
      <c r="H19" s="74">
        <f t="shared" si="1"/>
        <v>259</v>
      </c>
      <c r="I19" s="74">
        <f t="shared" si="2"/>
        <v>777000</v>
      </c>
      <c r="M19" s="91"/>
      <c r="N19" s="92"/>
    </row>
    <row r="20" spans="1:14" s="58" customFormat="1" ht="33" customHeight="1" x14ac:dyDescent="0.25">
      <c r="A20" s="72">
        <v>61</v>
      </c>
      <c r="B20" s="72">
        <v>61</v>
      </c>
      <c r="C20" s="72" t="s">
        <v>140</v>
      </c>
      <c r="D20" s="67" t="s">
        <v>776</v>
      </c>
      <c r="E20" s="71">
        <v>1500</v>
      </c>
      <c r="F20" s="74">
        <v>217.64705882352942</v>
      </c>
      <c r="G20" s="74">
        <f t="shared" si="0"/>
        <v>41.352941176470587</v>
      </c>
      <c r="H20" s="74">
        <f t="shared" si="1"/>
        <v>259</v>
      </c>
      <c r="I20" s="74">
        <f t="shared" si="2"/>
        <v>388500</v>
      </c>
      <c r="M20" s="91"/>
      <c r="N20" s="92"/>
    </row>
    <row r="21" spans="1:14" s="58" customFormat="1" ht="33" customHeight="1" x14ac:dyDescent="0.25">
      <c r="A21" s="72">
        <v>64</v>
      </c>
      <c r="B21" s="72">
        <v>64</v>
      </c>
      <c r="C21" s="72" t="s">
        <v>142</v>
      </c>
      <c r="D21" s="67" t="s">
        <v>777</v>
      </c>
      <c r="E21" s="71">
        <v>1</v>
      </c>
      <c r="F21" s="74">
        <v>14150.420168067227</v>
      </c>
      <c r="G21" s="74">
        <f t="shared" si="0"/>
        <v>2688.5798319327732</v>
      </c>
      <c r="H21" s="74">
        <f t="shared" si="1"/>
        <v>16839</v>
      </c>
      <c r="I21" s="74">
        <f t="shared" si="2"/>
        <v>16839</v>
      </c>
      <c r="M21" s="91"/>
      <c r="N21" s="92"/>
    </row>
    <row r="22" spans="1:14" s="58" customFormat="1" ht="33" customHeight="1" x14ac:dyDescent="0.25">
      <c r="A22" s="72">
        <v>66</v>
      </c>
      <c r="B22" s="72">
        <v>66</v>
      </c>
      <c r="C22" s="72" t="s">
        <v>148</v>
      </c>
      <c r="D22" s="67" t="s">
        <v>716</v>
      </c>
      <c r="E22" s="71">
        <v>2</v>
      </c>
      <c r="F22" s="74">
        <v>15200</v>
      </c>
      <c r="G22" s="74">
        <f t="shared" si="0"/>
        <v>2888</v>
      </c>
      <c r="H22" s="74">
        <f t="shared" si="1"/>
        <v>18088</v>
      </c>
      <c r="I22" s="74">
        <f t="shared" si="2"/>
        <v>36176</v>
      </c>
      <c r="M22" s="91"/>
      <c r="N22" s="92"/>
    </row>
    <row r="23" spans="1:14" s="58" customFormat="1" ht="33" customHeight="1" x14ac:dyDescent="0.25">
      <c r="A23" s="72">
        <v>67</v>
      </c>
      <c r="B23" s="72">
        <v>67</v>
      </c>
      <c r="C23" s="72" t="s">
        <v>150</v>
      </c>
      <c r="D23" s="67" t="s">
        <v>717</v>
      </c>
      <c r="E23" s="71">
        <v>3</v>
      </c>
      <c r="F23" s="74">
        <v>15200</v>
      </c>
      <c r="G23" s="74">
        <f t="shared" si="0"/>
        <v>2888</v>
      </c>
      <c r="H23" s="74">
        <f t="shared" si="1"/>
        <v>18088</v>
      </c>
      <c r="I23" s="74">
        <f t="shared" si="2"/>
        <v>54264</v>
      </c>
      <c r="M23" s="91"/>
      <c r="N23" s="92"/>
    </row>
    <row r="24" spans="1:14" s="58" customFormat="1" ht="33" customHeight="1" x14ac:dyDescent="0.25">
      <c r="A24" s="72">
        <v>72</v>
      </c>
      <c r="B24" s="72">
        <v>72</v>
      </c>
      <c r="C24" s="72" t="s">
        <v>156</v>
      </c>
      <c r="D24" s="67" t="s">
        <v>718</v>
      </c>
      <c r="E24" s="71">
        <v>2</v>
      </c>
      <c r="F24" s="74">
        <v>15200</v>
      </c>
      <c r="G24" s="74">
        <f t="shared" si="0"/>
        <v>2888</v>
      </c>
      <c r="H24" s="74">
        <f t="shared" si="1"/>
        <v>18088</v>
      </c>
      <c r="I24" s="74">
        <f t="shared" si="2"/>
        <v>36176</v>
      </c>
      <c r="M24" s="91"/>
      <c r="N24" s="92"/>
    </row>
    <row r="25" spans="1:14" s="58" customFormat="1" ht="33" customHeight="1" x14ac:dyDescent="0.25">
      <c r="A25" s="72">
        <v>74</v>
      </c>
      <c r="B25" s="72">
        <v>74</v>
      </c>
      <c r="C25" s="72" t="s">
        <v>160</v>
      </c>
      <c r="D25" s="67" t="s">
        <v>782</v>
      </c>
      <c r="E25" s="71">
        <v>1700</v>
      </c>
      <c r="F25" s="74">
        <v>898.31932773109247</v>
      </c>
      <c r="G25" s="74">
        <f t="shared" si="0"/>
        <v>170.68067226890759</v>
      </c>
      <c r="H25" s="74">
        <f t="shared" si="1"/>
        <v>1069</v>
      </c>
      <c r="I25" s="74">
        <f t="shared" si="2"/>
        <v>1817300</v>
      </c>
      <c r="M25" s="91"/>
      <c r="N25" s="92"/>
    </row>
    <row r="26" spans="1:14" s="58" customFormat="1" ht="33" customHeight="1" x14ac:dyDescent="0.25">
      <c r="A26" s="72">
        <v>75</v>
      </c>
      <c r="B26" s="72">
        <v>75</v>
      </c>
      <c r="C26" s="72" t="s">
        <v>162</v>
      </c>
      <c r="D26" s="67" t="s">
        <v>783</v>
      </c>
      <c r="E26" s="71">
        <v>128</v>
      </c>
      <c r="F26" s="74">
        <v>1350.420168067227</v>
      </c>
      <c r="G26" s="74">
        <f t="shared" si="0"/>
        <v>256.57983193277312</v>
      </c>
      <c r="H26" s="74">
        <f t="shared" si="1"/>
        <v>1607</v>
      </c>
      <c r="I26" s="74">
        <f t="shared" si="2"/>
        <v>205696</v>
      </c>
      <c r="M26" s="91"/>
      <c r="N26" s="92"/>
    </row>
    <row r="27" spans="1:14" s="58" customFormat="1" ht="33" customHeight="1" x14ac:dyDescent="0.25">
      <c r="A27" s="72">
        <v>76</v>
      </c>
      <c r="B27" s="72">
        <v>76</v>
      </c>
      <c r="C27" s="72" t="s">
        <v>164</v>
      </c>
      <c r="D27" s="67" t="s">
        <v>784</v>
      </c>
      <c r="E27" s="71">
        <v>1</v>
      </c>
      <c r="F27" s="74">
        <v>3635.294117647059</v>
      </c>
      <c r="G27" s="74">
        <f t="shared" si="0"/>
        <v>690.70588235294122</v>
      </c>
      <c r="H27" s="74">
        <f t="shared" si="1"/>
        <v>4326</v>
      </c>
      <c r="I27" s="74">
        <f t="shared" si="2"/>
        <v>4326</v>
      </c>
      <c r="M27" s="91"/>
      <c r="N27" s="92"/>
    </row>
    <row r="28" spans="1:14" s="58" customFormat="1" ht="33" customHeight="1" x14ac:dyDescent="0.25">
      <c r="A28" s="72">
        <v>86</v>
      </c>
      <c r="B28" s="72">
        <v>86</v>
      </c>
      <c r="C28" s="72" t="s">
        <v>186</v>
      </c>
      <c r="D28" s="67" t="s">
        <v>794</v>
      </c>
      <c r="E28" s="71">
        <v>65</v>
      </c>
      <c r="F28" s="74">
        <v>9445.3781512605037</v>
      </c>
      <c r="G28" s="74">
        <f t="shared" si="0"/>
        <v>1794.6218487394958</v>
      </c>
      <c r="H28" s="74">
        <f t="shared" si="1"/>
        <v>11240</v>
      </c>
      <c r="I28" s="74">
        <f t="shared" si="2"/>
        <v>730600</v>
      </c>
      <c r="M28" s="91"/>
      <c r="N28" s="92"/>
    </row>
    <row r="29" spans="1:14" s="58" customFormat="1" ht="33" customHeight="1" x14ac:dyDescent="0.25">
      <c r="A29" s="72">
        <v>89</v>
      </c>
      <c r="B29" s="72">
        <v>89</v>
      </c>
      <c r="C29" s="72" t="s">
        <v>190</v>
      </c>
      <c r="D29" s="67" t="s">
        <v>719</v>
      </c>
      <c r="E29" s="71">
        <v>600</v>
      </c>
      <c r="F29" s="74">
        <v>294.11764705882354</v>
      </c>
      <c r="G29" s="74">
        <f t="shared" si="0"/>
        <v>55.882352941176471</v>
      </c>
      <c r="H29" s="74">
        <f t="shared" si="1"/>
        <v>350</v>
      </c>
      <c r="I29" s="74">
        <f t="shared" si="2"/>
        <v>210000</v>
      </c>
      <c r="M29" s="91"/>
      <c r="N29" s="92"/>
    </row>
    <row r="30" spans="1:14" s="58" customFormat="1" ht="33" customHeight="1" x14ac:dyDescent="0.25">
      <c r="A30" s="72">
        <v>95</v>
      </c>
      <c r="B30" s="72">
        <v>95</v>
      </c>
      <c r="C30" s="72" t="s">
        <v>197</v>
      </c>
      <c r="D30" s="67" t="s">
        <v>800</v>
      </c>
      <c r="E30" s="71">
        <v>1</v>
      </c>
      <c r="F30" s="74">
        <v>10420.16806722689</v>
      </c>
      <c r="G30" s="74">
        <f t="shared" si="0"/>
        <v>1979.8319327731092</v>
      </c>
      <c r="H30" s="74">
        <f t="shared" si="1"/>
        <v>12400</v>
      </c>
      <c r="I30" s="74">
        <f t="shared" si="2"/>
        <v>12400</v>
      </c>
      <c r="M30" s="91"/>
      <c r="N30" s="92"/>
    </row>
    <row r="31" spans="1:14" s="58" customFormat="1" ht="33" customHeight="1" x14ac:dyDescent="0.25">
      <c r="A31" s="72">
        <v>99</v>
      </c>
      <c r="B31" s="72">
        <v>99</v>
      </c>
      <c r="C31" s="72" t="s">
        <v>207</v>
      </c>
      <c r="D31" s="67" t="s">
        <v>804</v>
      </c>
      <c r="E31" s="71">
        <v>1800</v>
      </c>
      <c r="F31" s="74">
        <v>30.252100840336137</v>
      </c>
      <c r="G31" s="74">
        <f t="shared" si="0"/>
        <v>5.7478991596638664</v>
      </c>
      <c r="H31" s="74">
        <f t="shared" si="1"/>
        <v>36</v>
      </c>
      <c r="I31" s="74">
        <f t="shared" si="2"/>
        <v>64800</v>
      </c>
      <c r="M31" s="91"/>
      <c r="N31" s="92"/>
    </row>
    <row r="32" spans="1:14" s="58" customFormat="1" ht="33" customHeight="1" x14ac:dyDescent="0.25">
      <c r="A32" s="72">
        <v>102</v>
      </c>
      <c r="B32" s="72">
        <v>102</v>
      </c>
      <c r="C32" s="72" t="s">
        <v>209</v>
      </c>
      <c r="D32" s="67" t="s">
        <v>805</v>
      </c>
      <c r="E32" s="71">
        <v>40</v>
      </c>
      <c r="F32" s="74">
        <v>474.78991596638656</v>
      </c>
      <c r="G32" s="74">
        <f t="shared" si="0"/>
        <v>90.210084033613441</v>
      </c>
      <c r="H32" s="74">
        <f t="shared" si="1"/>
        <v>565</v>
      </c>
      <c r="I32" s="74">
        <f t="shared" si="2"/>
        <v>22600</v>
      </c>
      <c r="M32" s="91"/>
      <c r="N32" s="92"/>
    </row>
    <row r="33" spans="1:14" s="58" customFormat="1" ht="33" customHeight="1" x14ac:dyDescent="0.25">
      <c r="A33" s="72">
        <v>121</v>
      </c>
      <c r="B33" s="72">
        <v>121</v>
      </c>
      <c r="C33" s="72" t="s">
        <v>233</v>
      </c>
      <c r="D33" s="67" t="s">
        <v>817</v>
      </c>
      <c r="E33" s="71">
        <v>5</v>
      </c>
      <c r="F33" s="74">
        <v>58950.420168067227</v>
      </c>
      <c r="G33" s="74">
        <f t="shared" si="0"/>
        <v>11200.579831932773</v>
      </c>
      <c r="H33" s="74">
        <f t="shared" si="1"/>
        <v>70151</v>
      </c>
      <c r="I33" s="74">
        <f t="shared" si="2"/>
        <v>350755</v>
      </c>
      <c r="M33" s="91"/>
      <c r="N33" s="92"/>
    </row>
    <row r="34" spans="1:14" s="58" customFormat="1" ht="33" customHeight="1" x14ac:dyDescent="0.25">
      <c r="A34" s="72">
        <v>136</v>
      </c>
      <c r="B34" s="72">
        <v>136</v>
      </c>
      <c r="C34" s="72" t="s">
        <v>260</v>
      </c>
      <c r="D34" s="67" t="s">
        <v>829</v>
      </c>
      <c r="E34" s="71">
        <v>1</v>
      </c>
      <c r="F34" s="74">
        <v>99.159663865546221</v>
      </c>
      <c r="G34" s="74">
        <f t="shared" si="0"/>
        <v>18.840336134453782</v>
      </c>
      <c r="H34" s="74">
        <f t="shared" si="1"/>
        <v>118</v>
      </c>
      <c r="I34" s="74">
        <f t="shared" si="2"/>
        <v>118</v>
      </c>
      <c r="M34" s="91"/>
      <c r="N34" s="92"/>
    </row>
    <row r="35" spans="1:14" s="58" customFormat="1" ht="33" customHeight="1" x14ac:dyDescent="0.25">
      <c r="A35" s="72">
        <v>138</v>
      </c>
      <c r="B35" s="72">
        <v>138</v>
      </c>
      <c r="C35" s="72" t="s">
        <v>264</v>
      </c>
      <c r="D35" s="67" t="s">
        <v>831</v>
      </c>
      <c r="E35" s="71">
        <v>94</v>
      </c>
      <c r="F35" s="74">
        <v>724.36974789915973</v>
      </c>
      <c r="G35" s="74">
        <f t="shared" si="0"/>
        <v>137.63025210084035</v>
      </c>
      <c r="H35" s="74">
        <f t="shared" si="1"/>
        <v>862.00000000000011</v>
      </c>
      <c r="I35" s="74">
        <f t="shared" si="2"/>
        <v>81028.000000000015</v>
      </c>
      <c r="M35" s="91"/>
      <c r="N35" s="92"/>
    </row>
    <row r="36" spans="1:14" s="58" customFormat="1" ht="33" customHeight="1" x14ac:dyDescent="0.25">
      <c r="A36" s="72">
        <v>143</v>
      </c>
      <c r="B36" s="72">
        <v>143</v>
      </c>
      <c r="C36" s="72" t="s">
        <v>270</v>
      </c>
      <c r="D36" s="67" t="s">
        <v>833</v>
      </c>
      <c r="E36" s="71">
        <v>1000</v>
      </c>
      <c r="F36" s="74">
        <v>651.26050420168065</v>
      </c>
      <c r="G36" s="74">
        <f t="shared" si="0"/>
        <v>123.73949579831933</v>
      </c>
      <c r="H36" s="74">
        <f t="shared" si="1"/>
        <v>775</v>
      </c>
      <c r="I36" s="74">
        <f t="shared" si="2"/>
        <v>775000</v>
      </c>
      <c r="M36" s="91"/>
      <c r="N36" s="92"/>
    </row>
    <row r="37" spans="1:14" s="58" customFormat="1" ht="33" customHeight="1" x14ac:dyDescent="0.25">
      <c r="A37" s="72">
        <v>144</v>
      </c>
      <c r="B37" s="72">
        <v>144</v>
      </c>
      <c r="C37" s="72" t="s">
        <v>272</v>
      </c>
      <c r="D37" s="67" t="s">
        <v>720</v>
      </c>
      <c r="E37" s="71">
        <v>1800</v>
      </c>
      <c r="F37" s="74">
        <v>642.01680672268913</v>
      </c>
      <c r="G37" s="74">
        <f t="shared" si="0"/>
        <v>121.98319327731093</v>
      </c>
      <c r="H37" s="74">
        <f t="shared" si="1"/>
        <v>764</v>
      </c>
      <c r="I37" s="74">
        <f t="shared" si="2"/>
        <v>1375200</v>
      </c>
      <c r="M37" s="91"/>
      <c r="N37" s="92"/>
    </row>
    <row r="38" spans="1:14" s="58" customFormat="1" ht="33" customHeight="1" x14ac:dyDescent="0.25">
      <c r="A38" s="72">
        <v>148</v>
      </c>
      <c r="B38" s="72">
        <v>148</v>
      </c>
      <c r="C38" s="72" t="s">
        <v>274</v>
      </c>
      <c r="D38" s="67" t="s">
        <v>834</v>
      </c>
      <c r="E38" s="71">
        <v>29</v>
      </c>
      <c r="F38" s="74">
        <v>8145.3781512605046</v>
      </c>
      <c r="G38" s="74">
        <f t="shared" si="0"/>
        <v>1547.6218487394958</v>
      </c>
      <c r="H38" s="74">
        <f t="shared" si="1"/>
        <v>9693</v>
      </c>
      <c r="I38" s="74">
        <f t="shared" si="2"/>
        <v>281097</v>
      </c>
      <c r="M38" s="91"/>
      <c r="N38" s="92"/>
    </row>
    <row r="39" spans="1:14" s="58" customFormat="1" ht="33" customHeight="1" x14ac:dyDescent="0.25">
      <c r="A39" s="72">
        <v>159</v>
      </c>
      <c r="B39" s="72">
        <v>159</v>
      </c>
      <c r="C39" s="72" t="s">
        <v>285</v>
      </c>
      <c r="D39" s="67" t="s">
        <v>838</v>
      </c>
      <c r="E39" s="71">
        <v>5000</v>
      </c>
      <c r="F39" s="74">
        <v>173.94957983193279</v>
      </c>
      <c r="G39" s="74">
        <f t="shared" si="0"/>
        <v>33.050420168067234</v>
      </c>
      <c r="H39" s="74">
        <f t="shared" si="1"/>
        <v>207.00000000000003</v>
      </c>
      <c r="I39" s="74">
        <f t="shared" si="2"/>
        <v>1035000.0000000001</v>
      </c>
      <c r="M39" s="91"/>
      <c r="N39" s="92"/>
    </row>
    <row r="40" spans="1:14" s="58" customFormat="1" ht="33" customHeight="1" x14ac:dyDescent="0.25">
      <c r="A40" s="72">
        <v>167</v>
      </c>
      <c r="B40" s="72">
        <v>167</v>
      </c>
      <c r="C40" s="72" t="s">
        <v>296</v>
      </c>
      <c r="D40" s="67" t="s">
        <v>844</v>
      </c>
      <c r="E40" s="71">
        <v>413</v>
      </c>
      <c r="F40" s="74">
        <v>2936.9747899159665</v>
      </c>
      <c r="G40" s="74">
        <f t="shared" si="0"/>
        <v>558.02521008403369</v>
      </c>
      <c r="H40" s="74">
        <f t="shared" si="1"/>
        <v>3495</v>
      </c>
      <c r="I40" s="74">
        <f t="shared" si="2"/>
        <v>1443435</v>
      </c>
      <c r="M40" s="91"/>
      <c r="N40" s="92"/>
    </row>
    <row r="41" spans="1:14" s="58" customFormat="1" ht="33" customHeight="1" x14ac:dyDescent="0.25">
      <c r="A41" s="72">
        <v>201</v>
      </c>
      <c r="B41" s="72">
        <v>201</v>
      </c>
      <c r="C41" s="72" t="s">
        <v>351</v>
      </c>
      <c r="D41" s="67" t="s">
        <v>872</v>
      </c>
      <c r="E41" s="71">
        <v>1700</v>
      </c>
      <c r="F41" s="74">
        <v>3489.9159663865548</v>
      </c>
      <c r="G41" s="74">
        <f t="shared" si="0"/>
        <v>663.0840336134454</v>
      </c>
      <c r="H41" s="74">
        <f t="shared" si="1"/>
        <v>4153</v>
      </c>
      <c r="I41" s="74">
        <f t="shared" si="2"/>
        <v>7060100</v>
      </c>
      <c r="M41" s="91"/>
      <c r="N41" s="92"/>
    </row>
    <row r="42" spans="1:14" s="58" customFormat="1" ht="33" customHeight="1" x14ac:dyDescent="0.25">
      <c r="A42" s="72">
        <v>202</v>
      </c>
      <c r="B42" s="72">
        <v>202</v>
      </c>
      <c r="C42" s="72" t="s">
        <v>353</v>
      </c>
      <c r="D42" s="67" t="s">
        <v>873</v>
      </c>
      <c r="E42" s="71">
        <v>1</v>
      </c>
      <c r="F42" s="74">
        <v>6345.3781512605046</v>
      </c>
      <c r="G42" s="74">
        <f t="shared" si="0"/>
        <v>1205.6218487394958</v>
      </c>
      <c r="H42" s="74">
        <f t="shared" si="1"/>
        <v>7551</v>
      </c>
      <c r="I42" s="74">
        <f t="shared" si="2"/>
        <v>7551</v>
      </c>
      <c r="M42" s="91"/>
      <c r="N42" s="92"/>
    </row>
    <row r="43" spans="1:14" s="58" customFormat="1" ht="33" customHeight="1" x14ac:dyDescent="0.25">
      <c r="A43" s="72">
        <v>208</v>
      </c>
      <c r="B43" s="72">
        <v>208</v>
      </c>
      <c r="C43" s="72" t="s">
        <v>362</v>
      </c>
      <c r="D43" s="67" t="s">
        <v>721</v>
      </c>
      <c r="E43" s="71">
        <v>350</v>
      </c>
      <c r="F43" s="74">
        <v>3389.9159663865548</v>
      </c>
      <c r="G43" s="74">
        <f t="shared" si="0"/>
        <v>644.0840336134454</v>
      </c>
      <c r="H43" s="74">
        <f t="shared" si="1"/>
        <v>4034</v>
      </c>
      <c r="I43" s="74">
        <f t="shared" si="2"/>
        <v>1411900</v>
      </c>
      <c r="M43" s="91"/>
      <c r="N43" s="92"/>
    </row>
    <row r="44" spans="1:14" s="58" customFormat="1" ht="33" customHeight="1" x14ac:dyDescent="0.25">
      <c r="A44" s="72">
        <v>209</v>
      </c>
      <c r="B44" s="72">
        <v>209</v>
      </c>
      <c r="C44" s="72" t="s">
        <v>364</v>
      </c>
      <c r="D44" s="67" t="s">
        <v>722</v>
      </c>
      <c r="E44" s="71">
        <v>30</v>
      </c>
      <c r="F44" s="74">
        <v>3420.1680672268908</v>
      </c>
      <c r="G44" s="74">
        <f t="shared" si="0"/>
        <v>649.83193277310932</v>
      </c>
      <c r="H44" s="74">
        <f t="shared" si="1"/>
        <v>4070</v>
      </c>
      <c r="I44" s="74">
        <f t="shared" si="2"/>
        <v>122100</v>
      </c>
      <c r="M44" s="91"/>
      <c r="N44" s="92"/>
    </row>
    <row r="45" spans="1:14" s="58" customFormat="1" ht="33" customHeight="1" x14ac:dyDescent="0.25">
      <c r="A45" s="72">
        <v>211</v>
      </c>
      <c r="B45" s="72">
        <v>211</v>
      </c>
      <c r="C45" s="72" t="s">
        <v>366</v>
      </c>
      <c r="D45" s="67" t="s">
        <v>723</v>
      </c>
      <c r="E45" s="71">
        <v>337</v>
      </c>
      <c r="F45" s="74">
        <v>3389.9159663865548</v>
      </c>
      <c r="G45" s="74">
        <f t="shared" si="0"/>
        <v>644.0840336134454</v>
      </c>
      <c r="H45" s="74">
        <f t="shared" si="1"/>
        <v>4034</v>
      </c>
      <c r="I45" s="74">
        <f t="shared" si="2"/>
        <v>1359458</v>
      </c>
      <c r="M45" s="91"/>
      <c r="N45" s="92"/>
    </row>
    <row r="46" spans="1:14" s="58" customFormat="1" ht="33" customHeight="1" x14ac:dyDescent="0.25">
      <c r="A46" s="72">
        <v>212</v>
      </c>
      <c r="B46" s="72">
        <v>212</v>
      </c>
      <c r="C46" s="72" t="s">
        <v>368</v>
      </c>
      <c r="D46" s="67" t="s">
        <v>877</v>
      </c>
      <c r="E46" s="71">
        <v>1</v>
      </c>
      <c r="F46" s="74">
        <v>14697.478991596639</v>
      </c>
      <c r="G46" s="74">
        <f t="shared" si="0"/>
        <v>2792.5210084033615</v>
      </c>
      <c r="H46" s="74">
        <f t="shared" si="1"/>
        <v>17490</v>
      </c>
      <c r="I46" s="74">
        <f t="shared" si="2"/>
        <v>17490</v>
      </c>
      <c r="M46" s="91"/>
      <c r="N46" s="92"/>
    </row>
    <row r="47" spans="1:14" s="58" customFormat="1" ht="33" customHeight="1" x14ac:dyDescent="0.25">
      <c r="A47" s="72">
        <v>213</v>
      </c>
      <c r="B47" s="72">
        <v>213</v>
      </c>
      <c r="C47" s="72" t="s">
        <v>370</v>
      </c>
      <c r="D47" s="67" t="s">
        <v>878</v>
      </c>
      <c r="E47" s="71">
        <v>1</v>
      </c>
      <c r="F47" s="74">
        <v>6345.3781512605046</v>
      </c>
      <c r="G47" s="74">
        <f t="shared" si="0"/>
        <v>1205.6218487394958</v>
      </c>
      <c r="H47" s="74">
        <f t="shared" si="1"/>
        <v>7551</v>
      </c>
      <c r="I47" s="74">
        <f t="shared" si="2"/>
        <v>7551</v>
      </c>
      <c r="M47" s="91"/>
      <c r="N47" s="92"/>
    </row>
    <row r="48" spans="1:14" s="58" customFormat="1" ht="33" customHeight="1" x14ac:dyDescent="0.25">
      <c r="A48" s="72">
        <v>217</v>
      </c>
      <c r="B48" s="72">
        <v>217</v>
      </c>
      <c r="C48" s="72" t="s">
        <v>374</v>
      </c>
      <c r="D48" s="67" t="s">
        <v>880</v>
      </c>
      <c r="E48" s="71">
        <v>2</v>
      </c>
      <c r="F48" s="74">
        <v>17634.453781512606</v>
      </c>
      <c r="G48" s="74">
        <f t="shared" si="0"/>
        <v>3350.546218487395</v>
      </c>
      <c r="H48" s="74">
        <f t="shared" si="1"/>
        <v>20985</v>
      </c>
      <c r="I48" s="74">
        <f t="shared" si="2"/>
        <v>41970</v>
      </c>
      <c r="M48" s="91"/>
      <c r="N48" s="92"/>
    </row>
    <row r="49" spans="1:14" s="58" customFormat="1" ht="33" customHeight="1" x14ac:dyDescent="0.25">
      <c r="A49" s="72">
        <v>218</v>
      </c>
      <c r="B49" s="72">
        <v>218</v>
      </c>
      <c r="C49" s="72" t="s">
        <v>376</v>
      </c>
      <c r="D49" s="67" t="s">
        <v>881</v>
      </c>
      <c r="E49" s="71">
        <v>1</v>
      </c>
      <c r="F49" s="74">
        <v>1340.3361344537816</v>
      </c>
      <c r="G49" s="74">
        <f t="shared" si="0"/>
        <v>254.66386554621852</v>
      </c>
      <c r="H49" s="74">
        <f t="shared" si="1"/>
        <v>1595</v>
      </c>
      <c r="I49" s="74">
        <f t="shared" si="2"/>
        <v>1595</v>
      </c>
      <c r="M49" s="91"/>
      <c r="N49" s="92"/>
    </row>
    <row r="50" spans="1:14" s="58" customFormat="1" ht="33" customHeight="1" x14ac:dyDescent="0.25">
      <c r="A50" s="72">
        <v>225</v>
      </c>
      <c r="B50" s="72">
        <v>225</v>
      </c>
      <c r="C50" s="72" t="s">
        <v>386</v>
      </c>
      <c r="D50" s="67" t="s">
        <v>886</v>
      </c>
      <c r="E50" s="71">
        <v>1700</v>
      </c>
      <c r="F50" s="74">
        <v>1145.3781512605042</v>
      </c>
      <c r="G50" s="74">
        <f t="shared" si="0"/>
        <v>217.62184873949579</v>
      </c>
      <c r="H50" s="74">
        <f t="shared" si="1"/>
        <v>1363</v>
      </c>
      <c r="I50" s="74">
        <f t="shared" si="2"/>
        <v>2317100</v>
      </c>
      <c r="M50" s="91"/>
      <c r="N50" s="92"/>
    </row>
    <row r="51" spans="1:14" s="58" customFormat="1" ht="33" customHeight="1" x14ac:dyDescent="0.25">
      <c r="A51" s="72">
        <v>234</v>
      </c>
      <c r="B51" s="72">
        <v>234</v>
      </c>
      <c r="C51" s="72" t="s">
        <v>400</v>
      </c>
      <c r="D51" s="67" t="s">
        <v>892</v>
      </c>
      <c r="E51" s="71">
        <v>351</v>
      </c>
      <c r="F51" s="74">
        <v>2845.3781512605042</v>
      </c>
      <c r="G51" s="74">
        <f t="shared" si="0"/>
        <v>540.62184873949582</v>
      </c>
      <c r="H51" s="74">
        <f t="shared" si="1"/>
        <v>3386</v>
      </c>
      <c r="I51" s="74">
        <f t="shared" si="2"/>
        <v>1188486</v>
      </c>
      <c r="M51" s="91"/>
      <c r="N51" s="92"/>
    </row>
    <row r="52" spans="1:14" s="58" customFormat="1" ht="33" customHeight="1" x14ac:dyDescent="0.25">
      <c r="A52" s="72">
        <v>235</v>
      </c>
      <c r="B52" s="72">
        <v>235</v>
      </c>
      <c r="C52" s="72" t="s">
        <v>402</v>
      </c>
      <c r="D52" s="67" t="s">
        <v>893</v>
      </c>
      <c r="E52" s="71">
        <v>111</v>
      </c>
      <c r="F52" s="74">
        <v>2845.3781512605042</v>
      </c>
      <c r="G52" s="74">
        <f t="shared" si="0"/>
        <v>540.62184873949582</v>
      </c>
      <c r="H52" s="74">
        <f t="shared" si="1"/>
        <v>3386</v>
      </c>
      <c r="I52" s="74">
        <f t="shared" si="2"/>
        <v>375846</v>
      </c>
      <c r="M52" s="91"/>
      <c r="N52" s="92"/>
    </row>
    <row r="53" spans="1:14" s="58" customFormat="1" ht="33" customHeight="1" x14ac:dyDescent="0.25">
      <c r="A53" s="72">
        <v>240</v>
      </c>
      <c r="B53" s="72">
        <v>240</v>
      </c>
      <c r="C53" s="72" t="s">
        <v>408</v>
      </c>
      <c r="D53" s="67" t="s">
        <v>896</v>
      </c>
      <c r="E53" s="71">
        <v>427</v>
      </c>
      <c r="F53" s="74">
        <v>5453.7815126050418</v>
      </c>
      <c r="G53" s="74">
        <f t="shared" si="0"/>
        <v>1036.2184873949579</v>
      </c>
      <c r="H53" s="74">
        <f t="shared" si="1"/>
        <v>6490</v>
      </c>
      <c r="I53" s="74">
        <f t="shared" si="2"/>
        <v>2771230</v>
      </c>
      <c r="M53" s="91"/>
      <c r="N53" s="92"/>
    </row>
    <row r="54" spans="1:14" s="58" customFormat="1" ht="33" customHeight="1" x14ac:dyDescent="0.25">
      <c r="A54" s="72">
        <v>241</v>
      </c>
      <c r="B54" s="72">
        <v>241</v>
      </c>
      <c r="C54" s="72" t="s">
        <v>410</v>
      </c>
      <c r="D54" s="67" t="s">
        <v>897</v>
      </c>
      <c r="E54" s="71">
        <v>1</v>
      </c>
      <c r="F54" s="74">
        <v>7340.3361344537816</v>
      </c>
      <c r="G54" s="74">
        <f t="shared" si="0"/>
        <v>1394.6638655462186</v>
      </c>
      <c r="H54" s="74">
        <f t="shared" si="1"/>
        <v>8735</v>
      </c>
      <c r="I54" s="74">
        <f t="shared" si="2"/>
        <v>8735</v>
      </c>
      <c r="M54" s="91"/>
      <c r="N54" s="92"/>
    </row>
    <row r="55" spans="1:14" s="58" customFormat="1" ht="33" customHeight="1" x14ac:dyDescent="0.25">
      <c r="A55" s="72">
        <v>242</v>
      </c>
      <c r="B55" s="72">
        <v>242</v>
      </c>
      <c r="C55" s="72" t="s">
        <v>412</v>
      </c>
      <c r="D55" s="67" t="s">
        <v>898</v>
      </c>
      <c r="E55" s="71">
        <v>560</v>
      </c>
      <c r="F55" s="74">
        <v>8445.3781512605037</v>
      </c>
      <c r="G55" s="74">
        <f t="shared" si="0"/>
        <v>1604.6218487394958</v>
      </c>
      <c r="H55" s="74">
        <f t="shared" si="1"/>
        <v>10050</v>
      </c>
      <c r="I55" s="74">
        <f t="shared" si="2"/>
        <v>5628000</v>
      </c>
      <c r="M55" s="91"/>
      <c r="N55" s="92"/>
    </row>
    <row r="56" spans="1:14" s="58" customFormat="1" ht="33" customHeight="1" x14ac:dyDescent="0.25">
      <c r="A56" s="72">
        <v>244</v>
      </c>
      <c r="B56" s="72">
        <v>244</v>
      </c>
      <c r="C56" s="72" t="s">
        <v>414</v>
      </c>
      <c r="D56" s="67" t="s">
        <v>899</v>
      </c>
      <c r="E56" s="71">
        <v>2</v>
      </c>
      <c r="F56" s="74">
        <v>1046218.487394958</v>
      </c>
      <c r="G56" s="74">
        <f t="shared" si="0"/>
        <v>198781.51260504202</v>
      </c>
      <c r="H56" s="74">
        <f t="shared" si="1"/>
        <v>1245000</v>
      </c>
      <c r="I56" s="74">
        <f t="shared" si="2"/>
        <v>2490000</v>
      </c>
      <c r="M56" s="91"/>
      <c r="N56" s="92"/>
    </row>
    <row r="57" spans="1:14" s="58" customFormat="1" ht="33" customHeight="1" x14ac:dyDescent="0.25">
      <c r="A57" s="72">
        <v>248</v>
      </c>
      <c r="B57" s="72">
        <v>248</v>
      </c>
      <c r="C57" s="72" t="s">
        <v>419</v>
      </c>
      <c r="D57" s="67" t="s">
        <v>901</v>
      </c>
      <c r="E57" s="71">
        <v>6</v>
      </c>
      <c r="F57" s="74">
        <v>39900</v>
      </c>
      <c r="G57" s="74">
        <f t="shared" si="0"/>
        <v>7581</v>
      </c>
      <c r="H57" s="74">
        <f t="shared" si="1"/>
        <v>47481</v>
      </c>
      <c r="I57" s="74">
        <f t="shared" si="2"/>
        <v>284886</v>
      </c>
      <c r="M57" s="91"/>
      <c r="N57" s="92"/>
    </row>
    <row r="58" spans="1:14" s="58" customFormat="1" ht="33" customHeight="1" x14ac:dyDescent="0.25">
      <c r="A58" s="72">
        <v>255</v>
      </c>
      <c r="B58" s="72">
        <v>255</v>
      </c>
      <c r="C58" s="72" t="s">
        <v>433</v>
      </c>
      <c r="D58" s="67" t="s">
        <v>724</v>
      </c>
      <c r="E58" s="71">
        <v>29</v>
      </c>
      <c r="F58" s="74">
        <v>3145.3781512605042</v>
      </c>
      <c r="G58" s="74">
        <f t="shared" si="0"/>
        <v>597.62184873949582</v>
      </c>
      <c r="H58" s="74">
        <f t="shared" si="1"/>
        <v>3743</v>
      </c>
      <c r="I58" s="74">
        <f t="shared" si="2"/>
        <v>108547</v>
      </c>
      <c r="M58" s="91"/>
      <c r="N58" s="92"/>
    </row>
    <row r="59" spans="1:14" s="58" customFormat="1" ht="33" customHeight="1" x14ac:dyDescent="0.25">
      <c r="A59" s="72">
        <v>267</v>
      </c>
      <c r="B59" s="72">
        <v>267</v>
      </c>
      <c r="C59" s="72" t="s">
        <v>451</v>
      </c>
      <c r="D59" s="67" t="s">
        <v>914</v>
      </c>
      <c r="E59" s="71">
        <v>4</v>
      </c>
      <c r="F59" s="74">
        <v>3145.3781512605042</v>
      </c>
      <c r="G59" s="74">
        <f t="shared" si="0"/>
        <v>597.62184873949582</v>
      </c>
      <c r="H59" s="74">
        <f t="shared" si="1"/>
        <v>3743</v>
      </c>
      <c r="I59" s="74">
        <f t="shared" si="2"/>
        <v>14972</v>
      </c>
      <c r="M59" s="91"/>
      <c r="N59" s="92"/>
    </row>
    <row r="60" spans="1:14" s="58" customFormat="1" ht="33" customHeight="1" x14ac:dyDescent="0.25">
      <c r="A60" s="72">
        <v>268</v>
      </c>
      <c r="B60" s="72">
        <v>268</v>
      </c>
      <c r="C60" s="72" t="s">
        <v>453</v>
      </c>
      <c r="D60" s="67" t="s">
        <v>915</v>
      </c>
      <c r="E60" s="71">
        <v>24</v>
      </c>
      <c r="F60" s="74">
        <v>3540.3361344537816</v>
      </c>
      <c r="G60" s="74">
        <f t="shared" si="0"/>
        <v>672.66386554621852</v>
      </c>
      <c r="H60" s="74">
        <f t="shared" si="1"/>
        <v>4213</v>
      </c>
      <c r="I60" s="74">
        <f t="shared" si="2"/>
        <v>101112</v>
      </c>
      <c r="M60" s="91"/>
      <c r="N60" s="92"/>
    </row>
    <row r="61" spans="1:14" s="58" customFormat="1" ht="33" customHeight="1" x14ac:dyDescent="0.25">
      <c r="A61" s="72">
        <v>269</v>
      </c>
      <c r="B61" s="72">
        <v>269</v>
      </c>
      <c r="C61" s="72" t="s">
        <v>455</v>
      </c>
      <c r="D61" s="67" t="s">
        <v>916</v>
      </c>
      <c r="E61" s="71">
        <v>16</v>
      </c>
      <c r="F61" s="74">
        <v>3540.3361344537816</v>
      </c>
      <c r="G61" s="74">
        <f t="shared" si="0"/>
        <v>672.66386554621852</v>
      </c>
      <c r="H61" s="74">
        <f t="shared" si="1"/>
        <v>4213</v>
      </c>
      <c r="I61" s="74">
        <f t="shared" si="2"/>
        <v>67408</v>
      </c>
      <c r="M61" s="91"/>
      <c r="N61" s="92"/>
    </row>
    <row r="62" spans="1:14" s="58" customFormat="1" ht="33" customHeight="1" x14ac:dyDescent="0.25">
      <c r="A62" s="72">
        <v>271</v>
      </c>
      <c r="B62" s="72">
        <v>271</v>
      </c>
      <c r="C62" s="72" t="s">
        <v>459</v>
      </c>
      <c r="D62" s="67" t="s">
        <v>918</v>
      </c>
      <c r="E62" s="71">
        <v>15</v>
      </c>
      <c r="F62" s="74">
        <v>4350.4201680672268</v>
      </c>
      <c r="G62" s="74">
        <f t="shared" si="0"/>
        <v>826.57983193277312</v>
      </c>
      <c r="H62" s="74">
        <f t="shared" si="1"/>
        <v>5177</v>
      </c>
      <c r="I62" s="74">
        <f t="shared" si="2"/>
        <v>77655</v>
      </c>
      <c r="M62" s="91"/>
      <c r="N62" s="92"/>
    </row>
    <row r="63" spans="1:14" s="58" customFormat="1" ht="33" customHeight="1" x14ac:dyDescent="0.25">
      <c r="A63" s="72">
        <v>272</v>
      </c>
      <c r="B63" s="72">
        <v>272</v>
      </c>
      <c r="C63" s="72" t="s">
        <v>461</v>
      </c>
      <c r="D63" s="67" t="s">
        <v>919</v>
      </c>
      <c r="E63" s="71">
        <v>110</v>
      </c>
      <c r="F63" s="74">
        <v>800</v>
      </c>
      <c r="G63" s="74">
        <f t="shared" si="0"/>
        <v>152</v>
      </c>
      <c r="H63" s="74">
        <f t="shared" si="1"/>
        <v>952</v>
      </c>
      <c r="I63" s="74">
        <f t="shared" si="2"/>
        <v>104720</v>
      </c>
      <c r="M63" s="91"/>
      <c r="N63" s="92"/>
    </row>
    <row r="64" spans="1:14" s="58" customFormat="1" ht="33" customHeight="1" x14ac:dyDescent="0.25">
      <c r="A64" s="72">
        <v>273</v>
      </c>
      <c r="B64" s="72">
        <v>273</v>
      </c>
      <c r="C64" s="72" t="s">
        <v>463</v>
      </c>
      <c r="D64" s="67" t="s">
        <v>920</v>
      </c>
      <c r="E64" s="71">
        <v>800</v>
      </c>
      <c r="F64" s="74">
        <v>8974.7899159663866</v>
      </c>
      <c r="G64" s="74">
        <f t="shared" si="0"/>
        <v>1705.2100840336134</v>
      </c>
      <c r="H64" s="74">
        <f t="shared" si="1"/>
        <v>10680</v>
      </c>
      <c r="I64" s="74">
        <f t="shared" si="2"/>
        <v>8544000</v>
      </c>
      <c r="M64" s="91"/>
      <c r="N64" s="92"/>
    </row>
    <row r="65" spans="1:14" s="58" customFormat="1" ht="33" customHeight="1" x14ac:dyDescent="0.25">
      <c r="A65" s="72">
        <v>276</v>
      </c>
      <c r="B65" s="72">
        <v>276</v>
      </c>
      <c r="C65" s="72" t="s">
        <v>467</v>
      </c>
      <c r="D65" s="67" t="s">
        <v>725</v>
      </c>
      <c r="E65" s="71">
        <v>316</v>
      </c>
      <c r="F65" s="74">
        <v>2059.6638655462184</v>
      </c>
      <c r="G65" s="74">
        <f t="shared" si="0"/>
        <v>391.33613445378148</v>
      </c>
      <c r="H65" s="74">
        <f t="shared" si="1"/>
        <v>2451</v>
      </c>
      <c r="I65" s="74">
        <f t="shared" si="2"/>
        <v>774516</v>
      </c>
      <c r="M65" s="91"/>
      <c r="N65" s="92"/>
    </row>
    <row r="66" spans="1:14" s="58" customFormat="1" ht="33" customHeight="1" x14ac:dyDescent="0.25">
      <c r="A66" s="72">
        <v>277</v>
      </c>
      <c r="B66" s="72">
        <v>277</v>
      </c>
      <c r="C66" s="72" t="s">
        <v>469</v>
      </c>
      <c r="D66" s="67" t="s">
        <v>922</v>
      </c>
      <c r="E66" s="71">
        <v>200</v>
      </c>
      <c r="F66" s="74">
        <v>178500</v>
      </c>
      <c r="G66" s="74">
        <f t="shared" si="0"/>
        <v>33915</v>
      </c>
      <c r="H66" s="74">
        <f t="shared" si="1"/>
        <v>212415</v>
      </c>
      <c r="I66" s="74">
        <f t="shared" si="2"/>
        <v>42483000</v>
      </c>
      <c r="M66" s="91"/>
      <c r="N66" s="92"/>
    </row>
    <row r="67" spans="1:14" s="58" customFormat="1" ht="33" customHeight="1" x14ac:dyDescent="0.25">
      <c r="A67" s="72">
        <v>280</v>
      </c>
      <c r="B67" s="72">
        <v>280</v>
      </c>
      <c r="C67" s="72" t="s">
        <v>473</v>
      </c>
      <c r="D67" s="67" t="s">
        <v>925</v>
      </c>
      <c r="E67" s="71">
        <v>43</v>
      </c>
      <c r="F67" s="74">
        <v>3145.3781512605042</v>
      </c>
      <c r="G67" s="74">
        <f t="shared" si="0"/>
        <v>597.62184873949582</v>
      </c>
      <c r="H67" s="74">
        <f t="shared" si="1"/>
        <v>3743</v>
      </c>
      <c r="I67" s="74">
        <f t="shared" si="2"/>
        <v>160949</v>
      </c>
      <c r="M67" s="91"/>
      <c r="N67" s="92"/>
    </row>
    <row r="68" spans="1:14" s="58" customFormat="1" ht="33" customHeight="1" x14ac:dyDescent="0.25">
      <c r="A68" s="72">
        <v>288</v>
      </c>
      <c r="B68" s="72">
        <v>288</v>
      </c>
      <c r="C68" s="72" t="s">
        <v>481</v>
      </c>
      <c r="D68" s="67" t="s">
        <v>929</v>
      </c>
      <c r="E68" s="71">
        <v>31</v>
      </c>
      <c r="F68" s="74">
        <v>39400</v>
      </c>
      <c r="G68" s="74">
        <f t="shared" ref="G68:G79" si="3">+F68*19%</f>
        <v>7486</v>
      </c>
      <c r="H68" s="74">
        <f t="shared" ref="H68:H79" si="4">+F68+G68</f>
        <v>46886</v>
      </c>
      <c r="I68" s="74">
        <f t="shared" ref="I68:I79" si="5">+E68*H68</f>
        <v>1453466</v>
      </c>
      <c r="M68" s="91"/>
      <c r="N68" s="92"/>
    </row>
    <row r="69" spans="1:14" s="58" customFormat="1" ht="33" customHeight="1" x14ac:dyDescent="0.25">
      <c r="A69" s="72">
        <v>298</v>
      </c>
      <c r="B69" s="72">
        <v>298</v>
      </c>
      <c r="C69" s="72" t="s">
        <v>501</v>
      </c>
      <c r="D69" s="67" t="s">
        <v>938</v>
      </c>
      <c r="E69" s="71">
        <v>1</v>
      </c>
      <c r="F69" s="74">
        <v>4200</v>
      </c>
      <c r="G69" s="74">
        <f t="shared" si="3"/>
        <v>798</v>
      </c>
      <c r="H69" s="74">
        <f t="shared" si="4"/>
        <v>4998</v>
      </c>
      <c r="I69" s="74">
        <f t="shared" si="5"/>
        <v>4998</v>
      </c>
      <c r="M69" s="91"/>
      <c r="N69" s="92"/>
    </row>
    <row r="70" spans="1:14" s="58" customFormat="1" ht="33" customHeight="1" x14ac:dyDescent="0.25">
      <c r="A70" s="72">
        <v>306</v>
      </c>
      <c r="B70" s="72">
        <v>306</v>
      </c>
      <c r="C70" s="72" t="s">
        <v>511</v>
      </c>
      <c r="D70" s="67" t="s">
        <v>943</v>
      </c>
      <c r="E70" s="71">
        <v>230</v>
      </c>
      <c r="F70" s="74">
        <v>2740.3361344537816</v>
      </c>
      <c r="G70" s="74">
        <f t="shared" si="3"/>
        <v>520.66386554621852</v>
      </c>
      <c r="H70" s="74">
        <f t="shared" si="4"/>
        <v>3261</v>
      </c>
      <c r="I70" s="74">
        <f t="shared" si="5"/>
        <v>750030</v>
      </c>
      <c r="M70" s="91"/>
      <c r="N70" s="92"/>
    </row>
    <row r="71" spans="1:14" s="58" customFormat="1" ht="33" customHeight="1" x14ac:dyDescent="0.25">
      <c r="A71" s="72">
        <v>347</v>
      </c>
      <c r="B71" s="72">
        <v>347</v>
      </c>
      <c r="C71" s="72" t="s">
        <v>586</v>
      </c>
      <c r="D71" s="67" t="s">
        <v>982</v>
      </c>
      <c r="E71" s="71">
        <v>15</v>
      </c>
      <c r="F71" s="74">
        <v>2894.9579831932774</v>
      </c>
      <c r="G71" s="74">
        <f t="shared" si="3"/>
        <v>550.0420168067227</v>
      </c>
      <c r="H71" s="74">
        <f t="shared" si="4"/>
        <v>3445</v>
      </c>
      <c r="I71" s="74">
        <f t="shared" si="5"/>
        <v>51675</v>
      </c>
      <c r="M71" s="91"/>
      <c r="N71" s="92"/>
    </row>
    <row r="72" spans="1:14" s="58" customFormat="1" ht="33" customHeight="1" x14ac:dyDescent="0.25">
      <c r="A72" s="72">
        <v>348</v>
      </c>
      <c r="B72" s="72">
        <v>348</v>
      </c>
      <c r="C72" s="72" t="s">
        <v>588</v>
      </c>
      <c r="D72" s="67" t="s">
        <v>983</v>
      </c>
      <c r="E72" s="71">
        <v>20</v>
      </c>
      <c r="F72" s="74">
        <v>2894.9579831932774</v>
      </c>
      <c r="G72" s="74">
        <f t="shared" si="3"/>
        <v>550.0420168067227</v>
      </c>
      <c r="H72" s="74">
        <f t="shared" si="4"/>
        <v>3445</v>
      </c>
      <c r="I72" s="74">
        <f t="shared" si="5"/>
        <v>68900</v>
      </c>
      <c r="M72" s="91"/>
      <c r="N72" s="92"/>
    </row>
    <row r="73" spans="1:14" s="58" customFormat="1" ht="33" customHeight="1" x14ac:dyDescent="0.25">
      <c r="A73" s="72">
        <v>376</v>
      </c>
      <c r="B73" s="72">
        <v>376</v>
      </c>
      <c r="C73" s="72" t="s">
        <v>57</v>
      </c>
      <c r="D73" s="67" t="s">
        <v>1008</v>
      </c>
      <c r="E73" s="71">
        <v>19</v>
      </c>
      <c r="F73" s="74">
        <v>3882.3529411764707</v>
      </c>
      <c r="G73" s="74">
        <f t="shared" si="3"/>
        <v>737.64705882352939</v>
      </c>
      <c r="H73" s="74">
        <f t="shared" si="4"/>
        <v>4620</v>
      </c>
      <c r="I73" s="74">
        <f t="shared" si="5"/>
        <v>87780</v>
      </c>
      <c r="M73" s="91"/>
      <c r="N73" s="92"/>
    </row>
    <row r="74" spans="1:14" s="58" customFormat="1" ht="33" customHeight="1" x14ac:dyDescent="0.25">
      <c r="A74" s="72">
        <v>379</v>
      </c>
      <c r="B74" s="72">
        <v>379</v>
      </c>
      <c r="C74" s="72" t="s">
        <v>637</v>
      </c>
      <c r="D74" s="67" t="s">
        <v>1009</v>
      </c>
      <c r="E74" s="71">
        <v>1</v>
      </c>
      <c r="F74" s="74">
        <v>5245.3781512605046</v>
      </c>
      <c r="G74" s="74">
        <f t="shared" si="3"/>
        <v>996.62184873949593</v>
      </c>
      <c r="H74" s="74">
        <f t="shared" si="4"/>
        <v>6242.0000000000009</v>
      </c>
      <c r="I74" s="74">
        <f t="shared" si="5"/>
        <v>6242.0000000000009</v>
      </c>
      <c r="M74" s="91"/>
      <c r="N74" s="92"/>
    </row>
    <row r="75" spans="1:14" s="58" customFormat="1" ht="33" customHeight="1" x14ac:dyDescent="0.25">
      <c r="A75" s="72">
        <v>382</v>
      </c>
      <c r="B75" s="72">
        <v>382</v>
      </c>
      <c r="C75" s="72" t="s">
        <v>641</v>
      </c>
      <c r="D75" s="67" t="s">
        <v>726</v>
      </c>
      <c r="E75" s="71">
        <v>137</v>
      </c>
      <c r="F75" s="74">
        <v>13268.067226890757</v>
      </c>
      <c r="G75" s="74">
        <f t="shared" si="3"/>
        <v>2520.932773109244</v>
      </c>
      <c r="H75" s="74">
        <f t="shared" si="4"/>
        <v>15789</v>
      </c>
      <c r="I75" s="74">
        <f t="shared" si="5"/>
        <v>2163093</v>
      </c>
      <c r="M75" s="91"/>
      <c r="N75" s="92"/>
    </row>
    <row r="76" spans="1:14" s="58" customFormat="1" ht="33" customHeight="1" x14ac:dyDescent="0.25">
      <c r="A76" s="72">
        <v>383</v>
      </c>
      <c r="B76" s="72">
        <v>383</v>
      </c>
      <c r="C76" s="72" t="s">
        <v>643</v>
      </c>
      <c r="D76" s="67" t="s">
        <v>1011</v>
      </c>
      <c r="E76" s="71">
        <v>750</v>
      </c>
      <c r="F76" s="74">
        <v>878.15126050420167</v>
      </c>
      <c r="G76" s="74">
        <f t="shared" si="3"/>
        <v>166.84873949579833</v>
      </c>
      <c r="H76" s="74">
        <f t="shared" si="4"/>
        <v>1045</v>
      </c>
      <c r="I76" s="74">
        <f t="shared" si="5"/>
        <v>783750</v>
      </c>
      <c r="M76" s="91"/>
      <c r="N76" s="92"/>
    </row>
    <row r="77" spans="1:14" s="58" customFormat="1" ht="33" customHeight="1" x14ac:dyDescent="0.25">
      <c r="A77" s="72">
        <v>384</v>
      </c>
      <c r="B77" s="72">
        <v>384</v>
      </c>
      <c r="C77" s="72" t="s">
        <v>645</v>
      </c>
      <c r="D77" s="67" t="s">
        <v>1012</v>
      </c>
      <c r="E77" s="71">
        <v>291</v>
      </c>
      <c r="F77" s="74">
        <v>701.68067226890764</v>
      </c>
      <c r="G77" s="74">
        <f t="shared" si="3"/>
        <v>133.31932773109244</v>
      </c>
      <c r="H77" s="74">
        <f t="shared" si="4"/>
        <v>835.00000000000011</v>
      </c>
      <c r="I77" s="74">
        <f t="shared" si="5"/>
        <v>242985.00000000003</v>
      </c>
      <c r="M77" s="91"/>
      <c r="N77" s="92"/>
    </row>
    <row r="78" spans="1:14" s="58" customFormat="1" ht="33" customHeight="1" x14ac:dyDescent="0.25">
      <c r="A78" s="72">
        <v>386</v>
      </c>
      <c r="B78" s="72">
        <v>386</v>
      </c>
      <c r="C78" s="72" t="s">
        <v>649</v>
      </c>
      <c r="D78" s="67" t="s">
        <v>1014</v>
      </c>
      <c r="E78" s="71">
        <v>600</v>
      </c>
      <c r="F78" s="74">
        <v>1357.1428571428571</v>
      </c>
      <c r="G78" s="74">
        <f t="shared" si="3"/>
        <v>257.85714285714283</v>
      </c>
      <c r="H78" s="74">
        <f t="shared" si="4"/>
        <v>1615</v>
      </c>
      <c r="I78" s="74">
        <f t="shared" si="5"/>
        <v>969000</v>
      </c>
      <c r="M78" s="91"/>
      <c r="N78" s="92"/>
    </row>
    <row r="79" spans="1:14" s="58" customFormat="1" ht="33" customHeight="1" x14ac:dyDescent="0.25">
      <c r="A79" s="72">
        <v>390</v>
      </c>
      <c r="B79" s="72">
        <v>390</v>
      </c>
      <c r="C79" s="72" t="s">
        <v>657</v>
      </c>
      <c r="D79" s="67" t="s">
        <v>727</v>
      </c>
      <c r="E79" s="71">
        <v>353</v>
      </c>
      <c r="F79" s="74">
        <v>920.1680672268908</v>
      </c>
      <c r="G79" s="74">
        <f t="shared" si="3"/>
        <v>174.83193277310926</v>
      </c>
      <c r="H79" s="74">
        <f t="shared" si="4"/>
        <v>1095</v>
      </c>
      <c r="I79" s="74">
        <f t="shared" si="5"/>
        <v>386535</v>
      </c>
      <c r="M79" s="91"/>
      <c r="N79" s="92"/>
    </row>
    <row r="80" spans="1:14" s="58" customFormat="1" ht="27" customHeight="1" x14ac:dyDescent="0.25">
      <c r="A80" s="107" t="s">
        <v>1028</v>
      </c>
      <c r="B80" s="108"/>
      <c r="C80" s="108"/>
      <c r="D80" s="108"/>
      <c r="E80" s="108"/>
      <c r="F80" s="108"/>
      <c r="G80" s="108"/>
      <c r="H80" s="109"/>
      <c r="I80" s="75">
        <f>SUM(I3:I79)</f>
        <v>104565607</v>
      </c>
    </row>
    <row r="81" spans="1:9" s="77" customFormat="1" ht="24.75" customHeight="1" x14ac:dyDescent="0.25">
      <c r="A81" s="76" t="s">
        <v>1031</v>
      </c>
      <c r="B81" s="79"/>
      <c r="C81" s="80"/>
      <c r="D81" s="80"/>
      <c r="E81" s="80"/>
      <c r="F81" s="80"/>
      <c r="G81" s="80"/>
      <c r="H81" s="80"/>
      <c r="I81" s="80"/>
    </row>
  </sheetData>
  <mergeCells count="2">
    <mergeCell ref="A1:I1"/>
    <mergeCell ref="A80:H80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16"/>
  <sheetViews>
    <sheetView topLeftCell="A6" zoomScaleNormal="100" workbookViewId="0">
      <selection activeCell="I15" sqref="I15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45.140625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738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customHeight="1" x14ac:dyDescent="0.25">
      <c r="A3" s="72">
        <v>9</v>
      </c>
      <c r="B3" s="72">
        <v>9</v>
      </c>
      <c r="C3" s="72" t="s">
        <v>36</v>
      </c>
      <c r="D3" s="67" t="s">
        <v>1032</v>
      </c>
      <c r="E3" s="71">
        <v>750</v>
      </c>
      <c r="F3" s="74">
        <v>60.504201680672274</v>
      </c>
      <c r="G3" s="74">
        <f>+F3*19%</f>
        <v>11.495798319327733</v>
      </c>
      <c r="H3" s="74">
        <f>+F3+G3</f>
        <v>72</v>
      </c>
      <c r="I3" s="74">
        <f>+E3*H3</f>
        <v>54000</v>
      </c>
      <c r="M3" s="91"/>
      <c r="N3" s="92"/>
    </row>
    <row r="4" spans="1:14" s="58" customFormat="1" ht="33" customHeight="1" x14ac:dyDescent="0.25">
      <c r="A4" s="72">
        <v>36</v>
      </c>
      <c r="B4" s="72">
        <v>36</v>
      </c>
      <c r="C4" s="72" t="s">
        <v>84</v>
      </c>
      <c r="D4" s="67" t="s">
        <v>1033</v>
      </c>
      <c r="E4" s="71">
        <v>12</v>
      </c>
      <c r="F4" s="74">
        <v>301630.25210084033</v>
      </c>
      <c r="G4" s="74">
        <f t="shared" ref="G4:G14" si="0">+F4*19%</f>
        <v>57309.747899159665</v>
      </c>
      <c r="H4" s="74">
        <f t="shared" ref="H4:H14" si="1">+F4+G4</f>
        <v>358940</v>
      </c>
      <c r="I4" s="74">
        <f t="shared" ref="I4:I14" si="2">+E4*H4</f>
        <v>4307280</v>
      </c>
      <c r="M4" s="91"/>
      <c r="N4" s="92"/>
    </row>
    <row r="5" spans="1:14" s="58" customFormat="1" ht="33" customHeight="1" x14ac:dyDescent="0.25">
      <c r="A5" s="72">
        <v>37</v>
      </c>
      <c r="B5" s="72">
        <v>37</v>
      </c>
      <c r="C5" s="72" t="s">
        <v>87</v>
      </c>
      <c r="D5" s="67" t="s">
        <v>1034</v>
      </c>
      <c r="E5" s="71">
        <v>10</v>
      </c>
      <c r="F5" s="74">
        <v>301630.25210084033</v>
      </c>
      <c r="G5" s="74">
        <f t="shared" si="0"/>
        <v>57309.747899159665</v>
      </c>
      <c r="H5" s="74">
        <f t="shared" si="1"/>
        <v>358940</v>
      </c>
      <c r="I5" s="74">
        <f t="shared" si="2"/>
        <v>3589400</v>
      </c>
      <c r="M5" s="91"/>
      <c r="N5" s="92"/>
    </row>
    <row r="6" spans="1:14" s="58" customFormat="1" ht="33" customHeight="1" x14ac:dyDescent="0.25">
      <c r="A6" s="72">
        <v>38</v>
      </c>
      <c r="B6" s="72">
        <v>38</v>
      </c>
      <c r="C6" s="72" t="s">
        <v>89</v>
      </c>
      <c r="D6" s="67" t="s">
        <v>760</v>
      </c>
      <c r="E6" s="71">
        <v>1800</v>
      </c>
      <c r="F6" s="74">
        <v>41</v>
      </c>
      <c r="G6" s="74">
        <f t="shared" si="0"/>
        <v>7.79</v>
      </c>
      <c r="H6" s="74">
        <f t="shared" si="1"/>
        <v>48.79</v>
      </c>
      <c r="I6" s="74">
        <f t="shared" si="2"/>
        <v>87822</v>
      </c>
      <c r="M6" s="91"/>
      <c r="N6" s="92"/>
    </row>
    <row r="7" spans="1:14" s="58" customFormat="1" ht="33" customHeight="1" x14ac:dyDescent="0.25">
      <c r="A7" s="72">
        <v>112</v>
      </c>
      <c r="B7" s="72">
        <v>112</v>
      </c>
      <c r="C7" s="72" t="s">
        <v>225</v>
      </c>
      <c r="D7" s="67" t="s">
        <v>1035</v>
      </c>
      <c r="E7" s="71">
        <v>17</v>
      </c>
      <c r="F7" s="74">
        <v>7008.4033613445381</v>
      </c>
      <c r="G7" s="74">
        <f t="shared" si="0"/>
        <v>1331.5966386554624</v>
      </c>
      <c r="H7" s="74">
        <f t="shared" si="1"/>
        <v>8340</v>
      </c>
      <c r="I7" s="74">
        <f t="shared" si="2"/>
        <v>141780</v>
      </c>
      <c r="M7" s="91"/>
      <c r="N7" s="92"/>
    </row>
    <row r="8" spans="1:14" s="58" customFormat="1" ht="33" customHeight="1" x14ac:dyDescent="0.25">
      <c r="A8" s="72">
        <v>113</v>
      </c>
      <c r="B8" s="72">
        <v>113</v>
      </c>
      <c r="C8" s="72" t="s">
        <v>227</v>
      </c>
      <c r="D8" s="67" t="s">
        <v>1036</v>
      </c>
      <c r="E8" s="71">
        <v>19</v>
      </c>
      <c r="F8" s="74">
        <v>2502.5210084033615</v>
      </c>
      <c r="G8" s="74">
        <f t="shared" si="0"/>
        <v>475.47899159663871</v>
      </c>
      <c r="H8" s="74">
        <f t="shared" si="1"/>
        <v>2978</v>
      </c>
      <c r="I8" s="74">
        <f t="shared" si="2"/>
        <v>56582</v>
      </c>
      <c r="M8" s="91"/>
      <c r="N8" s="92"/>
    </row>
    <row r="9" spans="1:14" s="58" customFormat="1" ht="33" customHeight="1" x14ac:dyDescent="0.25">
      <c r="A9" s="72">
        <v>254</v>
      </c>
      <c r="B9" s="72">
        <v>254</v>
      </c>
      <c r="C9" s="72" t="s">
        <v>431</v>
      </c>
      <c r="D9" s="67" t="s">
        <v>906</v>
      </c>
      <c r="E9" s="71">
        <v>25</v>
      </c>
      <c r="F9" s="74">
        <v>4490.7563025210084</v>
      </c>
      <c r="G9" s="74">
        <f t="shared" si="0"/>
        <v>853.24369747899163</v>
      </c>
      <c r="H9" s="74">
        <f t="shared" si="1"/>
        <v>5344</v>
      </c>
      <c r="I9" s="74">
        <f t="shared" si="2"/>
        <v>133600</v>
      </c>
      <c r="M9" s="91"/>
      <c r="N9" s="92"/>
    </row>
    <row r="10" spans="1:14" s="58" customFormat="1" ht="33" customHeight="1" x14ac:dyDescent="0.25">
      <c r="A10" s="72">
        <v>262</v>
      </c>
      <c r="B10" s="72">
        <v>262</v>
      </c>
      <c r="C10" s="72" t="s">
        <v>439</v>
      </c>
      <c r="D10" s="67" t="s">
        <v>1037</v>
      </c>
      <c r="E10" s="71">
        <v>9</v>
      </c>
      <c r="F10" s="74">
        <v>22969.747899159665</v>
      </c>
      <c r="G10" s="74">
        <f t="shared" si="0"/>
        <v>4364.2521008403364</v>
      </c>
      <c r="H10" s="74">
        <f t="shared" si="1"/>
        <v>27334</v>
      </c>
      <c r="I10" s="74">
        <f t="shared" si="2"/>
        <v>246006</v>
      </c>
      <c r="M10" s="91"/>
      <c r="N10" s="92"/>
    </row>
    <row r="11" spans="1:14" s="58" customFormat="1" ht="33" customHeight="1" x14ac:dyDescent="0.25">
      <c r="A11" s="72">
        <v>278</v>
      </c>
      <c r="B11" s="72">
        <v>278</v>
      </c>
      <c r="C11" s="72"/>
      <c r="D11" s="67" t="s">
        <v>1038</v>
      </c>
      <c r="E11" s="71">
        <v>200</v>
      </c>
      <c r="F11" s="74">
        <v>63500</v>
      </c>
      <c r="G11" s="74">
        <f t="shared" si="0"/>
        <v>12065</v>
      </c>
      <c r="H11" s="74">
        <f t="shared" si="1"/>
        <v>75565</v>
      </c>
      <c r="I11" s="74">
        <f t="shared" si="2"/>
        <v>15113000</v>
      </c>
      <c r="M11" s="91"/>
      <c r="N11" s="92"/>
    </row>
    <row r="12" spans="1:14" s="58" customFormat="1" ht="33" customHeight="1" x14ac:dyDescent="0.25">
      <c r="A12" s="72">
        <v>285</v>
      </c>
      <c r="B12" s="72">
        <v>285</v>
      </c>
      <c r="C12" s="72" t="s">
        <v>475</v>
      </c>
      <c r="D12" s="67" t="s">
        <v>1039</v>
      </c>
      <c r="E12" s="71">
        <v>1</v>
      </c>
      <c r="F12" s="74">
        <v>4584.0336134453783</v>
      </c>
      <c r="G12" s="74">
        <f t="shared" si="0"/>
        <v>870.96638655462186</v>
      </c>
      <c r="H12" s="74">
        <f t="shared" si="1"/>
        <v>5455</v>
      </c>
      <c r="I12" s="74">
        <f t="shared" si="2"/>
        <v>5455</v>
      </c>
      <c r="M12" s="91"/>
      <c r="N12" s="92"/>
    </row>
    <row r="13" spans="1:14" s="58" customFormat="1" ht="33" customHeight="1" x14ac:dyDescent="0.25">
      <c r="A13" s="72">
        <v>315</v>
      </c>
      <c r="B13" s="72">
        <v>315</v>
      </c>
      <c r="C13" s="72" t="s">
        <v>530</v>
      </c>
      <c r="D13" s="67" t="s">
        <v>1040</v>
      </c>
      <c r="E13" s="71">
        <v>55</v>
      </c>
      <c r="F13" s="74">
        <v>57076.470588235294</v>
      </c>
      <c r="G13" s="74">
        <f t="shared" si="0"/>
        <v>10844.529411764706</v>
      </c>
      <c r="H13" s="74">
        <f t="shared" si="1"/>
        <v>67921</v>
      </c>
      <c r="I13" s="74">
        <f t="shared" si="2"/>
        <v>3735655</v>
      </c>
      <c r="M13" s="91"/>
      <c r="N13" s="92"/>
    </row>
    <row r="14" spans="1:14" s="58" customFormat="1" ht="33" customHeight="1" x14ac:dyDescent="0.25">
      <c r="A14" s="72">
        <v>332</v>
      </c>
      <c r="B14" s="72">
        <v>332</v>
      </c>
      <c r="C14" s="72" t="s">
        <v>561</v>
      </c>
      <c r="D14" s="67" t="s">
        <v>967</v>
      </c>
      <c r="E14" s="71">
        <v>19</v>
      </c>
      <c r="F14" s="74">
        <v>50180.672268907569</v>
      </c>
      <c r="G14" s="74">
        <f t="shared" si="0"/>
        <v>9534.3277310924386</v>
      </c>
      <c r="H14" s="74">
        <f t="shared" si="1"/>
        <v>59715.000000000007</v>
      </c>
      <c r="I14" s="74">
        <f t="shared" si="2"/>
        <v>1134585.0000000002</v>
      </c>
      <c r="M14" s="91"/>
      <c r="N14" s="92"/>
    </row>
    <row r="15" spans="1:14" s="58" customFormat="1" ht="27" customHeight="1" x14ac:dyDescent="0.25">
      <c r="A15" s="107" t="s">
        <v>1028</v>
      </c>
      <c r="B15" s="108"/>
      <c r="C15" s="108"/>
      <c r="D15" s="108"/>
      <c r="E15" s="108"/>
      <c r="F15" s="108"/>
      <c r="G15" s="108"/>
      <c r="H15" s="109"/>
      <c r="I15" s="75">
        <f>SUM(I3:I14)</f>
        <v>28605165</v>
      </c>
    </row>
    <row r="16" spans="1:14" s="77" customFormat="1" ht="24.75" customHeight="1" x14ac:dyDescent="0.25">
      <c r="A16" s="76" t="s">
        <v>1041</v>
      </c>
      <c r="B16" s="79"/>
      <c r="C16" s="80"/>
      <c r="D16" s="80"/>
      <c r="E16" s="80"/>
      <c r="F16" s="80"/>
      <c r="G16" s="80"/>
      <c r="H16" s="80"/>
      <c r="I16" s="80"/>
    </row>
  </sheetData>
  <mergeCells count="2">
    <mergeCell ref="A1:I1"/>
    <mergeCell ref="A15:H1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6"/>
  <sheetViews>
    <sheetView zoomScaleNormal="100" workbookViewId="0">
      <selection activeCell="D12" sqref="D12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863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48.75" customHeight="1" x14ac:dyDescent="0.25">
      <c r="A3" s="72">
        <v>189</v>
      </c>
      <c r="B3" s="72">
        <v>189</v>
      </c>
      <c r="C3" s="72" t="s">
        <v>334</v>
      </c>
      <c r="D3" s="67" t="s">
        <v>1043</v>
      </c>
      <c r="E3" s="71">
        <v>9</v>
      </c>
      <c r="F3" s="74">
        <v>58823.529411764706</v>
      </c>
      <c r="G3" s="74">
        <f>+F3*19%</f>
        <v>11176.470588235294</v>
      </c>
      <c r="H3" s="74">
        <f>+F3+G3</f>
        <v>70000</v>
      </c>
      <c r="I3" s="74">
        <f>+E3*H3</f>
        <v>630000</v>
      </c>
      <c r="M3" s="91"/>
      <c r="N3" s="92"/>
    </row>
    <row r="4" spans="1:14" s="58" customFormat="1" ht="48.75" customHeight="1" x14ac:dyDescent="0.25">
      <c r="A4" s="72">
        <v>311</v>
      </c>
      <c r="B4" s="72">
        <v>311</v>
      </c>
      <c r="C4" s="72" t="s">
        <v>522</v>
      </c>
      <c r="D4" s="67" t="s">
        <v>948</v>
      </c>
      <c r="E4" s="71">
        <v>17</v>
      </c>
      <c r="F4" s="74">
        <v>68000</v>
      </c>
      <c r="G4" s="74">
        <f>+F4*19%</f>
        <v>12920</v>
      </c>
      <c r="H4" s="74">
        <f>+F4+G4</f>
        <v>80920</v>
      </c>
      <c r="I4" s="74">
        <f>+E4*H4</f>
        <v>1375640</v>
      </c>
      <c r="M4" s="91"/>
      <c r="N4" s="92"/>
    </row>
    <row r="5" spans="1:14" s="58" customFormat="1" ht="27" customHeight="1" x14ac:dyDescent="0.25">
      <c r="A5" s="107" t="s">
        <v>1028</v>
      </c>
      <c r="B5" s="108"/>
      <c r="C5" s="108"/>
      <c r="D5" s="108"/>
      <c r="E5" s="108"/>
      <c r="F5" s="108"/>
      <c r="G5" s="108"/>
      <c r="H5" s="109"/>
      <c r="I5" s="75">
        <f>SUM(I3:I4)</f>
        <v>2005640</v>
      </c>
    </row>
    <row r="6" spans="1:14" s="77" customFormat="1" ht="24.75" customHeight="1" x14ac:dyDescent="0.25">
      <c r="A6" s="76" t="s">
        <v>1044</v>
      </c>
      <c r="B6" s="79"/>
      <c r="C6" s="80"/>
      <c r="D6" s="80"/>
      <c r="E6" s="80"/>
      <c r="F6" s="80"/>
      <c r="G6" s="80"/>
      <c r="H6" s="80"/>
      <c r="I6" s="80"/>
    </row>
  </sheetData>
  <mergeCells count="2">
    <mergeCell ref="A1:I1"/>
    <mergeCell ref="A5:H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8"/>
  <sheetViews>
    <sheetView topLeftCell="A20" zoomScaleNormal="100" workbookViewId="0">
      <selection sqref="A1:I38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146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16.5" x14ac:dyDescent="0.25">
      <c r="A3" s="72">
        <v>7</v>
      </c>
      <c r="B3" s="72">
        <v>7</v>
      </c>
      <c r="C3" s="72" t="s">
        <v>32</v>
      </c>
      <c r="D3" s="67" t="s">
        <v>736</v>
      </c>
      <c r="E3" s="71">
        <v>500</v>
      </c>
      <c r="F3" s="74">
        <v>72.268907563025209</v>
      </c>
      <c r="G3" s="74">
        <f>+F3*19%</f>
        <v>13.731092436974789</v>
      </c>
      <c r="H3" s="74">
        <f>+F3+G3</f>
        <v>86</v>
      </c>
      <c r="I3" s="74">
        <f>+E3*H3</f>
        <v>43000</v>
      </c>
      <c r="M3" s="91"/>
      <c r="N3" s="92"/>
    </row>
    <row r="4" spans="1:14" s="58" customFormat="1" ht="16.5" x14ac:dyDescent="0.25">
      <c r="A4" s="72">
        <v>10</v>
      </c>
      <c r="B4" s="72">
        <v>10</v>
      </c>
      <c r="C4" s="72" t="s">
        <v>39</v>
      </c>
      <c r="D4" s="67" t="s">
        <v>740</v>
      </c>
      <c r="E4" s="71">
        <v>551</v>
      </c>
      <c r="F4" s="74">
        <v>68.907563025210081</v>
      </c>
      <c r="G4" s="74">
        <f t="shared" ref="G4:G35" si="0">+F4*19%</f>
        <v>13.092436974789916</v>
      </c>
      <c r="H4" s="74">
        <f t="shared" ref="H4:H36" si="1">+F4+G4</f>
        <v>82</v>
      </c>
      <c r="I4" s="74">
        <f t="shared" ref="I4:I36" si="2">+E4*H4</f>
        <v>45182</v>
      </c>
      <c r="M4" s="91"/>
      <c r="N4" s="92"/>
    </row>
    <row r="5" spans="1:14" s="58" customFormat="1" ht="16.5" x14ac:dyDescent="0.25">
      <c r="A5" s="72">
        <v>11</v>
      </c>
      <c r="B5" s="72">
        <v>11</v>
      </c>
      <c r="C5" s="72" t="s">
        <v>43</v>
      </c>
      <c r="D5" s="67" t="s">
        <v>741</v>
      </c>
      <c r="E5" s="71">
        <v>750</v>
      </c>
      <c r="F5" s="74">
        <v>68.907563025210081</v>
      </c>
      <c r="G5" s="74">
        <f t="shared" si="0"/>
        <v>13.092436974789916</v>
      </c>
      <c r="H5" s="74">
        <f t="shared" si="1"/>
        <v>82</v>
      </c>
      <c r="I5" s="74">
        <f t="shared" si="2"/>
        <v>61500</v>
      </c>
      <c r="M5" s="91"/>
      <c r="N5" s="92"/>
    </row>
    <row r="6" spans="1:14" s="58" customFormat="1" ht="16.5" x14ac:dyDescent="0.25">
      <c r="A6" s="72">
        <v>30</v>
      </c>
      <c r="B6" s="72">
        <v>30</v>
      </c>
      <c r="C6" s="72" t="s">
        <v>69</v>
      </c>
      <c r="D6" s="67" t="s">
        <v>752</v>
      </c>
      <c r="E6" s="71">
        <v>129</v>
      </c>
      <c r="F6" s="74">
        <v>10300.840336134454</v>
      </c>
      <c r="G6" s="74">
        <f t="shared" si="0"/>
        <v>1957.1596638655462</v>
      </c>
      <c r="H6" s="74">
        <f t="shared" si="1"/>
        <v>12258</v>
      </c>
      <c r="I6" s="74">
        <f t="shared" si="2"/>
        <v>1581282</v>
      </c>
      <c r="M6" s="91"/>
      <c r="N6" s="92"/>
    </row>
    <row r="7" spans="1:14" s="58" customFormat="1" ht="16.5" x14ac:dyDescent="0.25">
      <c r="A7" s="72">
        <v>32</v>
      </c>
      <c r="B7" s="72">
        <v>32</v>
      </c>
      <c r="C7" s="72" t="s">
        <v>74</v>
      </c>
      <c r="D7" s="67" t="s">
        <v>754</v>
      </c>
      <c r="E7" s="71">
        <v>5000</v>
      </c>
      <c r="F7" s="74">
        <v>26.890756302521009</v>
      </c>
      <c r="G7" s="74">
        <f t="shared" si="0"/>
        <v>5.1092436974789921</v>
      </c>
      <c r="H7" s="74">
        <f t="shared" si="1"/>
        <v>32</v>
      </c>
      <c r="I7" s="74">
        <f t="shared" si="2"/>
        <v>160000</v>
      </c>
      <c r="M7" s="91"/>
      <c r="N7" s="92"/>
    </row>
    <row r="8" spans="1:14" s="58" customFormat="1" ht="16.5" x14ac:dyDescent="0.25">
      <c r="A8" s="72">
        <v>50</v>
      </c>
      <c r="B8" s="72">
        <v>50</v>
      </c>
      <c r="C8" s="72" t="s">
        <v>119</v>
      </c>
      <c r="D8" s="67" t="s">
        <v>769</v>
      </c>
      <c r="E8" s="71">
        <v>39</v>
      </c>
      <c r="F8" s="74">
        <v>23592.436974789918</v>
      </c>
      <c r="G8" s="74">
        <f t="shared" si="0"/>
        <v>4482.5630252100846</v>
      </c>
      <c r="H8" s="74">
        <f t="shared" si="1"/>
        <v>28075.000000000004</v>
      </c>
      <c r="I8" s="74">
        <f t="shared" si="2"/>
        <v>1094925.0000000002</v>
      </c>
      <c r="M8" s="91"/>
      <c r="N8" s="92"/>
    </row>
    <row r="9" spans="1:14" s="58" customFormat="1" ht="33" x14ac:dyDescent="0.25">
      <c r="A9" s="72">
        <v>55</v>
      </c>
      <c r="B9" s="72">
        <v>55</v>
      </c>
      <c r="C9" s="72" t="s">
        <v>128</v>
      </c>
      <c r="D9" s="67" t="s">
        <v>771</v>
      </c>
      <c r="E9" s="71">
        <v>23</v>
      </c>
      <c r="F9" s="74">
        <v>15256.302521008403</v>
      </c>
      <c r="G9" s="74">
        <f t="shared" si="0"/>
        <v>2898.6974789915967</v>
      </c>
      <c r="H9" s="74">
        <f t="shared" si="1"/>
        <v>18155</v>
      </c>
      <c r="I9" s="74">
        <f t="shared" si="2"/>
        <v>417565</v>
      </c>
      <c r="M9" s="91"/>
      <c r="N9" s="92"/>
    </row>
    <row r="10" spans="1:14" s="58" customFormat="1" ht="33" x14ac:dyDescent="0.25">
      <c r="A10" s="72">
        <v>57</v>
      </c>
      <c r="B10" s="72">
        <v>57</v>
      </c>
      <c r="C10" s="72" t="s">
        <v>130</v>
      </c>
      <c r="D10" s="67" t="s">
        <v>772</v>
      </c>
      <c r="E10" s="71">
        <v>42</v>
      </c>
      <c r="F10" s="74">
        <v>14418.487394957983</v>
      </c>
      <c r="G10" s="74">
        <f t="shared" si="0"/>
        <v>2739.5126050420167</v>
      </c>
      <c r="H10" s="74">
        <f t="shared" si="1"/>
        <v>17158</v>
      </c>
      <c r="I10" s="74">
        <f t="shared" si="2"/>
        <v>720636</v>
      </c>
      <c r="M10" s="91"/>
      <c r="N10" s="92"/>
    </row>
    <row r="11" spans="1:14" s="58" customFormat="1" ht="33" x14ac:dyDescent="0.25">
      <c r="A11" s="72">
        <v>58</v>
      </c>
      <c r="B11" s="72">
        <v>58</v>
      </c>
      <c r="C11" s="72" t="s">
        <v>134</v>
      </c>
      <c r="D11" s="67" t="s">
        <v>773</v>
      </c>
      <c r="E11" s="71">
        <v>24</v>
      </c>
      <c r="F11" s="74">
        <v>14699.159663865546</v>
      </c>
      <c r="G11" s="74">
        <f t="shared" si="0"/>
        <v>2792.840336134454</v>
      </c>
      <c r="H11" s="74">
        <f t="shared" si="1"/>
        <v>17492</v>
      </c>
      <c r="I11" s="74">
        <f t="shared" si="2"/>
        <v>419808</v>
      </c>
      <c r="M11" s="91"/>
      <c r="N11" s="92"/>
    </row>
    <row r="12" spans="1:14" s="58" customFormat="1" ht="33" x14ac:dyDescent="0.25">
      <c r="A12" s="72">
        <v>59</v>
      </c>
      <c r="B12" s="72">
        <v>59</v>
      </c>
      <c r="C12" s="72" t="s">
        <v>136</v>
      </c>
      <c r="D12" s="67" t="s">
        <v>774</v>
      </c>
      <c r="E12" s="71">
        <v>9</v>
      </c>
      <c r="F12" s="74">
        <v>14389.915966386556</v>
      </c>
      <c r="G12" s="74">
        <f t="shared" si="0"/>
        <v>2734.0840336134456</v>
      </c>
      <c r="H12" s="74">
        <f t="shared" si="1"/>
        <v>17124</v>
      </c>
      <c r="I12" s="74">
        <f t="shared" si="2"/>
        <v>154116</v>
      </c>
      <c r="M12" s="91"/>
      <c r="N12" s="92"/>
    </row>
    <row r="13" spans="1:14" s="58" customFormat="1" ht="16.5" x14ac:dyDescent="0.25">
      <c r="A13" s="72">
        <v>73</v>
      </c>
      <c r="B13" s="72">
        <v>73</v>
      </c>
      <c r="C13" s="72" t="s">
        <v>158</v>
      </c>
      <c r="D13" s="67" t="s">
        <v>781</v>
      </c>
      <c r="E13" s="71">
        <v>5</v>
      </c>
      <c r="F13" s="74">
        <v>1771.4285714285716</v>
      </c>
      <c r="G13" s="74">
        <f t="shared" si="0"/>
        <v>336.57142857142861</v>
      </c>
      <c r="H13" s="74">
        <f t="shared" si="1"/>
        <v>2108</v>
      </c>
      <c r="I13" s="74">
        <f t="shared" si="2"/>
        <v>10540</v>
      </c>
      <c r="M13" s="91"/>
      <c r="N13" s="92"/>
    </row>
    <row r="14" spans="1:14" s="58" customFormat="1" ht="16.5" x14ac:dyDescent="0.25">
      <c r="A14" s="72">
        <v>122</v>
      </c>
      <c r="B14" s="72">
        <v>122</v>
      </c>
      <c r="C14" s="72" t="s">
        <v>235</v>
      </c>
      <c r="D14" s="67" t="s">
        <v>1045</v>
      </c>
      <c r="E14" s="71">
        <v>1</v>
      </c>
      <c r="F14" s="74">
        <v>1029175.6302521009</v>
      </c>
      <c r="G14" s="74">
        <f t="shared" si="0"/>
        <v>195543.36974789918</v>
      </c>
      <c r="H14" s="74">
        <f t="shared" si="1"/>
        <v>1224719</v>
      </c>
      <c r="I14" s="74">
        <f t="shared" si="2"/>
        <v>1224719</v>
      </c>
      <c r="M14" s="91"/>
      <c r="N14" s="92"/>
    </row>
    <row r="15" spans="1:14" s="58" customFormat="1" ht="16.5" x14ac:dyDescent="0.25">
      <c r="A15" s="72">
        <v>134</v>
      </c>
      <c r="B15" s="72">
        <v>134</v>
      </c>
      <c r="C15" s="72" t="s">
        <v>258</v>
      </c>
      <c r="D15" s="67" t="s">
        <v>828</v>
      </c>
      <c r="E15" s="71">
        <v>326</v>
      </c>
      <c r="F15" s="74">
        <v>1280.6722689075632</v>
      </c>
      <c r="G15" s="74">
        <f t="shared" si="0"/>
        <v>243.32773109243701</v>
      </c>
      <c r="H15" s="74">
        <f t="shared" si="1"/>
        <v>1524.0000000000002</v>
      </c>
      <c r="I15" s="74">
        <f t="shared" si="2"/>
        <v>496824.00000000006</v>
      </c>
      <c r="M15" s="91"/>
      <c r="N15" s="92"/>
    </row>
    <row r="16" spans="1:14" s="58" customFormat="1" ht="33" x14ac:dyDescent="0.25">
      <c r="A16" s="72">
        <v>166</v>
      </c>
      <c r="B16" s="72">
        <v>166</v>
      </c>
      <c r="C16" s="72" t="s">
        <v>294</v>
      </c>
      <c r="D16" s="67" t="s">
        <v>843</v>
      </c>
      <c r="E16" s="71">
        <v>1</v>
      </c>
      <c r="F16" s="74">
        <v>57764.705882352944</v>
      </c>
      <c r="G16" s="74">
        <f t="shared" si="0"/>
        <v>10975.294117647059</v>
      </c>
      <c r="H16" s="74">
        <f t="shared" si="1"/>
        <v>68740</v>
      </c>
      <c r="I16" s="74">
        <f t="shared" si="2"/>
        <v>68740</v>
      </c>
      <c r="M16" s="91"/>
      <c r="N16" s="92"/>
    </row>
    <row r="17" spans="1:14" s="58" customFormat="1" ht="16.5" x14ac:dyDescent="0.25">
      <c r="A17" s="72">
        <v>182</v>
      </c>
      <c r="B17" s="72">
        <v>182</v>
      </c>
      <c r="C17" s="72" t="s">
        <v>322</v>
      </c>
      <c r="D17" s="67" t="s">
        <v>857</v>
      </c>
      <c r="E17" s="71">
        <v>1500</v>
      </c>
      <c r="F17" s="74">
        <v>1529.4117647058824</v>
      </c>
      <c r="G17" s="74">
        <f t="shared" si="0"/>
        <v>290.58823529411768</v>
      </c>
      <c r="H17" s="74">
        <f t="shared" si="1"/>
        <v>1820</v>
      </c>
      <c r="I17" s="74">
        <f t="shared" si="2"/>
        <v>2730000</v>
      </c>
      <c r="M17" s="91"/>
      <c r="N17" s="92"/>
    </row>
    <row r="18" spans="1:14" s="58" customFormat="1" ht="16.5" x14ac:dyDescent="0.25">
      <c r="A18" s="72">
        <v>195</v>
      </c>
      <c r="B18" s="72">
        <v>195</v>
      </c>
      <c r="C18" s="72" t="s">
        <v>345</v>
      </c>
      <c r="D18" s="67" t="s">
        <v>869</v>
      </c>
      <c r="E18" s="71">
        <v>1500</v>
      </c>
      <c r="F18" s="74">
        <v>249.57983193277312</v>
      </c>
      <c r="G18" s="74">
        <f t="shared" si="0"/>
        <v>47.420168067226896</v>
      </c>
      <c r="H18" s="74">
        <f t="shared" si="1"/>
        <v>297</v>
      </c>
      <c r="I18" s="74">
        <f t="shared" si="2"/>
        <v>445500</v>
      </c>
      <c r="M18" s="91"/>
      <c r="N18" s="92"/>
    </row>
    <row r="19" spans="1:14" s="58" customFormat="1" ht="16.5" x14ac:dyDescent="0.25">
      <c r="A19" s="72">
        <v>216</v>
      </c>
      <c r="B19" s="72">
        <v>216</v>
      </c>
      <c r="C19" s="72" t="s">
        <v>372</v>
      </c>
      <c r="D19" s="67" t="s">
        <v>879</v>
      </c>
      <c r="E19" s="71">
        <v>3000</v>
      </c>
      <c r="F19" s="74">
        <v>1393.2773109243699</v>
      </c>
      <c r="G19" s="74">
        <f t="shared" si="0"/>
        <v>264.72268907563029</v>
      </c>
      <c r="H19" s="74">
        <f t="shared" si="1"/>
        <v>1658.0000000000002</v>
      </c>
      <c r="I19" s="74">
        <f t="shared" si="2"/>
        <v>4974000.0000000009</v>
      </c>
      <c r="M19" s="91"/>
      <c r="N19" s="92"/>
    </row>
    <row r="20" spans="1:14" s="58" customFormat="1" ht="33" x14ac:dyDescent="0.25">
      <c r="A20" s="72">
        <v>293</v>
      </c>
      <c r="B20" s="72">
        <v>293</v>
      </c>
      <c r="C20" s="72" t="s">
        <v>493</v>
      </c>
      <c r="D20" s="67" t="s">
        <v>934</v>
      </c>
      <c r="E20" s="71">
        <v>1</v>
      </c>
      <c r="F20" s="74">
        <v>17758.823529411766</v>
      </c>
      <c r="G20" s="74">
        <f t="shared" si="0"/>
        <v>3374.1764705882356</v>
      </c>
      <c r="H20" s="74">
        <f t="shared" si="1"/>
        <v>21133</v>
      </c>
      <c r="I20" s="74">
        <f t="shared" si="2"/>
        <v>21133</v>
      </c>
      <c r="M20" s="91"/>
      <c r="N20" s="92"/>
    </row>
    <row r="21" spans="1:14" s="58" customFormat="1" ht="33" x14ac:dyDescent="0.25">
      <c r="A21" s="72">
        <v>294</v>
      </c>
      <c r="B21" s="72">
        <v>294</v>
      </c>
      <c r="C21" s="72"/>
      <c r="D21" s="67" t="s">
        <v>935</v>
      </c>
      <c r="E21" s="71">
        <v>12</v>
      </c>
      <c r="F21" s="74">
        <v>56939.495798319331</v>
      </c>
      <c r="G21" s="74">
        <f t="shared" si="0"/>
        <v>10818.504201680673</v>
      </c>
      <c r="H21" s="74">
        <f t="shared" si="1"/>
        <v>67758</v>
      </c>
      <c r="I21" s="74">
        <f t="shared" si="2"/>
        <v>813096</v>
      </c>
      <c r="M21" s="91"/>
      <c r="N21" s="92"/>
    </row>
    <row r="22" spans="1:14" s="58" customFormat="1" ht="16.5" x14ac:dyDescent="0.25">
      <c r="A22" s="72">
        <v>295</v>
      </c>
      <c r="B22" s="72">
        <v>295</v>
      </c>
      <c r="C22" s="72" t="s">
        <v>496</v>
      </c>
      <c r="D22" s="67" t="s">
        <v>1046</v>
      </c>
      <c r="E22" s="71">
        <v>1</v>
      </c>
      <c r="F22" s="74">
        <v>2984593.2773109246</v>
      </c>
      <c r="G22" s="74">
        <f t="shared" si="0"/>
        <v>567072.72268907563</v>
      </c>
      <c r="H22" s="74">
        <f t="shared" si="1"/>
        <v>3551666</v>
      </c>
      <c r="I22" s="74">
        <f t="shared" si="2"/>
        <v>3551666</v>
      </c>
      <c r="M22" s="91"/>
      <c r="N22" s="92"/>
    </row>
    <row r="23" spans="1:14" s="58" customFormat="1" ht="16.5" x14ac:dyDescent="0.25">
      <c r="A23" s="72">
        <v>303</v>
      </c>
      <c r="B23" s="72">
        <v>303</v>
      </c>
      <c r="C23" s="72" t="s">
        <v>505</v>
      </c>
      <c r="D23" s="67" t="s">
        <v>940</v>
      </c>
      <c r="E23" s="71">
        <v>2</v>
      </c>
      <c r="F23" s="74">
        <v>565810.08403361344</v>
      </c>
      <c r="G23" s="74">
        <f t="shared" si="0"/>
        <v>107503.91596638656</v>
      </c>
      <c r="H23" s="74">
        <f t="shared" si="1"/>
        <v>673314</v>
      </c>
      <c r="I23" s="74">
        <f t="shared" si="2"/>
        <v>1346628</v>
      </c>
      <c r="M23" s="91"/>
      <c r="N23" s="92"/>
    </row>
    <row r="24" spans="1:14" s="58" customFormat="1" ht="16.5" x14ac:dyDescent="0.25">
      <c r="A24" s="72">
        <v>304</v>
      </c>
      <c r="B24" s="72">
        <v>304</v>
      </c>
      <c r="C24" s="72" t="s">
        <v>507</v>
      </c>
      <c r="D24" s="67" t="s">
        <v>941</v>
      </c>
      <c r="E24" s="71">
        <v>2</v>
      </c>
      <c r="F24" s="74">
        <v>565810.08403361344</v>
      </c>
      <c r="G24" s="74">
        <f t="shared" si="0"/>
        <v>107503.91596638656</v>
      </c>
      <c r="H24" s="74">
        <f t="shared" si="1"/>
        <v>673314</v>
      </c>
      <c r="I24" s="74">
        <f t="shared" si="2"/>
        <v>1346628</v>
      </c>
      <c r="M24" s="91"/>
      <c r="N24" s="92"/>
    </row>
    <row r="25" spans="1:14" s="58" customFormat="1" ht="16.5" x14ac:dyDescent="0.25">
      <c r="A25" s="72">
        <v>305</v>
      </c>
      <c r="B25" s="72">
        <v>305</v>
      </c>
      <c r="C25" s="72" t="s">
        <v>509</v>
      </c>
      <c r="D25" s="67" t="s">
        <v>942</v>
      </c>
      <c r="E25" s="71">
        <v>6</v>
      </c>
      <c r="F25" s="74">
        <v>565810.08403361344</v>
      </c>
      <c r="G25" s="74">
        <f t="shared" si="0"/>
        <v>107503.91596638656</v>
      </c>
      <c r="H25" s="74">
        <f t="shared" si="1"/>
        <v>673314</v>
      </c>
      <c r="I25" s="74">
        <f t="shared" si="2"/>
        <v>4039884</v>
      </c>
      <c r="M25" s="91"/>
      <c r="N25" s="92"/>
    </row>
    <row r="26" spans="1:14" s="58" customFormat="1" ht="16.5" x14ac:dyDescent="0.25">
      <c r="A26" s="72">
        <v>331</v>
      </c>
      <c r="B26" s="72">
        <v>331</v>
      </c>
      <c r="C26" s="72" t="s">
        <v>559</v>
      </c>
      <c r="D26" s="67" t="s">
        <v>966</v>
      </c>
      <c r="E26" s="71">
        <v>9</v>
      </c>
      <c r="F26" s="74">
        <v>973.10924369747909</v>
      </c>
      <c r="G26" s="74">
        <f t="shared" si="0"/>
        <v>184.89075630252103</v>
      </c>
      <c r="H26" s="74">
        <f t="shared" si="1"/>
        <v>1158</v>
      </c>
      <c r="I26" s="74">
        <f t="shared" si="2"/>
        <v>10422</v>
      </c>
      <c r="M26" s="91"/>
      <c r="N26" s="92"/>
    </row>
    <row r="27" spans="1:14" s="58" customFormat="1" ht="16.5" x14ac:dyDescent="0.25">
      <c r="A27" s="72">
        <v>341</v>
      </c>
      <c r="B27" s="72">
        <v>341</v>
      </c>
      <c r="C27" s="72" t="s">
        <v>574</v>
      </c>
      <c r="D27" s="67" t="s">
        <v>976</v>
      </c>
      <c r="E27" s="71">
        <v>1000</v>
      </c>
      <c r="F27" s="74">
        <v>351.2605042016807</v>
      </c>
      <c r="G27" s="74">
        <f t="shared" si="0"/>
        <v>66.739495798319339</v>
      </c>
      <c r="H27" s="74">
        <f t="shared" si="1"/>
        <v>418.00000000000006</v>
      </c>
      <c r="I27" s="74">
        <f t="shared" si="2"/>
        <v>418000.00000000006</v>
      </c>
      <c r="M27" s="91"/>
      <c r="N27" s="92"/>
    </row>
    <row r="28" spans="1:14" s="58" customFormat="1" ht="16.5" x14ac:dyDescent="0.25">
      <c r="A28" s="72">
        <v>344</v>
      </c>
      <c r="B28" s="72">
        <v>344</v>
      </c>
      <c r="C28" s="72" t="s">
        <v>580</v>
      </c>
      <c r="D28" s="67" t="s">
        <v>979</v>
      </c>
      <c r="E28" s="71">
        <v>3000</v>
      </c>
      <c r="F28" s="74">
        <v>356.3025210084034</v>
      </c>
      <c r="G28" s="74">
        <f t="shared" si="0"/>
        <v>67.697478991596654</v>
      </c>
      <c r="H28" s="74">
        <f t="shared" si="1"/>
        <v>424.00000000000006</v>
      </c>
      <c r="I28" s="74">
        <f t="shared" si="2"/>
        <v>1272000.0000000002</v>
      </c>
      <c r="M28" s="91"/>
      <c r="N28" s="92"/>
    </row>
    <row r="29" spans="1:14" s="58" customFormat="1" ht="16.5" x14ac:dyDescent="0.25">
      <c r="A29" s="72">
        <v>357</v>
      </c>
      <c r="B29" s="72">
        <v>357</v>
      </c>
      <c r="C29" s="72" t="s">
        <v>602</v>
      </c>
      <c r="D29" s="67" t="s">
        <v>991</v>
      </c>
      <c r="E29" s="71">
        <v>465</v>
      </c>
      <c r="F29" s="74">
        <v>183.19327731092437</v>
      </c>
      <c r="G29" s="74">
        <f t="shared" si="0"/>
        <v>34.806722689075634</v>
      </c>
      <c r="H29" s="74">
        <f t="shared" si="1"/>
        <v>218</v>
      </c>
      <c r="I29" s="74">
        <f t="shared" si="2"/>
        <v>101370</v>
      </c>
      <c r="M29" s="91"/>
      <c r="N29" s="92"/>
    </row>
    <row r="30" spans="1:14" s="58" customFormat="1" ht="16.5" x14ac:dyDescent="0.25">
      <c r="A30" s="72">
        <v>360</v>
      </c>
      <c r="B30" s="72">
        <v>360</v>
      </c>
      <c r="C30" s="72" t="s">
        <v>606</v>
      </c>
      <c r="D30" s="67" t="s">
        <v>993</v>
      </c>
      <c r="E30" s="71">
        <v>2</v>
      </c>
      <c r="F30" s="74">
        <v>1906.7226890756303</v>
      </c>
      <c r="G30" s="74">
        <f t="shared" si="0"/>
        <v>362.27731092436977</v>
      </c>
      <c r="H30" s="74">
        <f t="shared" si="1"/>
        <v>2269</v>
      </c>
      <c r="I30" s="74">
        <f t="shared" si="2"/>
        <v>4538</v>
      </c>
      <c r="M30" s="91"/>
      <c r="N30" s="92"/>
    </row>
    <row r="31" spans="1:14" s="58" customFormat="1" ht="16.5" x14ac:dyDescent="0.25">
      <c r="A31" s="72">
        <v>361</v>
      </c>
      <c r="B31" s="72">
        <v>361</v>
      </c>
      <c r="C31" s="72" t="s">
        <v>608</v>
      </c>
      <c r="D31" s="67" t="s">
        <v>994</v>
      </c>
      <c r="E31" s="71">
        <v>2</v>
      </c>
      <c r="F31" s="74">
        <v>1962.1848739495799</v>
      </c>
      <c r="G31" s="74">
        <f t="shared" si="0"/>
        <v>372.81512605042019</v>
      </c>
      <c r="H31" s="74">
        <f t="shared" si="1"/>
        <v>2335</v>
      </c>
      <c r="I31" s="74">
        <f t="shared" si="2"/>
        <v>4670</v>
      </c>
      <c r="M31" s="91"/>
      <c r="N31" s="92"/>
    </row>
    <row r="32" spans="1:14" s="58" customFormat="1" ht="16.5" x14ac:dyDescent="0.25">
      <c r="A32" s="72">
        <v>362</v>
      </c>
      <c r="B32" s="72">
        <v>362</v>
      </c>
      <c r="C32" s="72" t="s">
        <v>610</v>
      </c>
      <c r="D32" s="67" t="s">
        <v>995</v>
      </c>
      <c r="E32" s="71">
        <v>3</v>
      </c>
      <c r="F32" s="74">
        <v>2073.9495798319331</v>
      </c>
      <c r="G32" s="74">
        <f t="shared" si="0"/>
        <v>394.05042016806726</v>
      </c>
      <c r="H32" s="74">
        <f t="shared" si="1"/>
        <v>2468.0000000000005</v>
      </c>
      <c r="I32" s="74">
        <f t="shared" si="2"/>
        <v>7404.0000000000018</v>
      </c>
      <c r="M32" s="91"/>
      <c r="N32" s="92"/>
    </row>
    <row r="33" spans="1:14" s="58" customFormat="1" ht="16.5" x14ac:dyDescent="0.25">
      <c r="A33" s="72">
        <v>367</v>
      </c>
      <c r="B33" s="72">
        <v>367</v>
      </c>
      <c r="C33" s="72" t="s">
        <v>620</v>
      </c>
      <c r="D33" s="67" t="s">
        <v>1000</v>
      </c>
      <c r="E33" s="71">
        <v>6</v>
      </c>
      <c r="F33" s="74">
        <v>2534.453781512605</v>
      </c>
      <c r="G33" s="74">
        <f t="shared" si="0"/>
        <v>481.54621848739498</v>
      </c>
      <c r="H33" s="74">
        <f t="shared" si="1"/>
        <v>3016</v>
      </c>
      <c r="I33" s="74">
        <f t="shared" si="2"/>
        <v>18096</v>
      </c>
      <c r="M33" s="91"/>
      <c r="N33" s="92"/>
    </row>
    <row r="34" spans="1:14" s="58" customFormat="1" ht="16.5" x14ac:dyDescent="0.25">
      <c r="A34" s="72">
        <v>387</v>
      </c>
      <c r="B34" s="72">
        <v>387</v>
      </c>
      <c r="C34" s="72" t="s">
        <v>651</v>
      </c>
      <c r="D34" s="67" t="s">
        <v>1015</v>
      </c>
      <c r="E34" s="71">
        <v>70</v>
      </c>
      <c r="F34" s="74">
        <v>2394.1176470588234</v>
      </c>
      <c r="G34" s="74">
        <f t="shared" si="0"/>
        <v>454.88235294117646</v>
      </c>
      <c r="H34" s="74">
        <f t="shared" si="1"/>
        <v>2849</v>
      </c>
      <c r="I34" s="74">
        <f t="shared" si="2"/>
        <v>199430</v>
      </c>
      <c r="M34" s="91"/>
      <c r="N34" s="92"/>
    </row>
    <row r="35" spans="1:14" s="58" customFormat="1" ht="16.5" x14ac:dyDescent="0.25">
      <c r="A35" s="72">
        <v>388</v>
      </c>
      <c r="B35" s="72">
        <v>388</v>
      </c>
      <c r="C35" s="72" t="s">
        <v>653</v>
      </c>
      <c r="D35" s="67" t="s">
        <v>1016</v>
      </c>
      <c r="E35" s="71">
        <v>70</v>
      </c>
      <c r="F35" s="74">
        <v>2931.09243697479</v>
      </c>
      <c r="G35" s="74">
        <f t="shared" si="0"/>
        <v>556.90756302521015</v>
      </c>
      <c r="H35" s="74">
        <f t="shared" si="1"/>
        <v>3488</v>
      </c>
      <c r="I35" s="74">
        <f t="shared" si="2"/>
        <v>244160</v>
      </c>
      <c r="M35" s="91"/>
      <c r="N35" s="92"/>
    </row>
    <row r="36" spans="1:14" s="58" customFormat="1" ht="16.5" x14ac:dyDescent="0.25">
      <c r="A36" s="72">
        <v>395</v>
      </c>
      <c r="B36" s="72">
        <v>395</v>
      </c>
      <c r="C36" s="72" t="s">
        <v>667</v>
      </c>
      <c r="D36" s="67" t="s">
        <v>1022</v>
      </c>
      <c r="E36" s="71">
        <v>17</v>
      </c>
      <c r="F36" s="74">
        <v>4385</v>
      </c>
      <c r="G36" s="74">
        <v>0</v>
      </c>
      <c r="H36" s="74">
        <f t="shared" si="1"/>
        <v>4385</v>
      </c>
      <c r="I36" s="74">
        <f t="shared" si="2"/>
        <v>74545</v>
      </c>
      <c r="M36" s="91"/>
      <c r="N36" s="92"/>
    </row>
    <row r="37" spans="1:14" s="58" customFormat="1" ht="27" customHeight="1" x14ac:dyDescent="0.25">
      <c r="A37" s="107" t="s">
        <v>1028</v>
      </c>
      <c r="B37" s="108"/>
      <c r="C37" s="108"/>
      <c r="D37" s="108"/>
      <c r="E37" s="108"/>
      <c r="F37" s="108"/>
      <c r="G37" s="108"/>
      <c r="H37" s="109"/>
      <c r="I37" s="75">
        <f>SUM(I3:I36)</f>
        <v>28122007</v>
      </c>
    </row>
    <row r="38" spans="1:14" s="77" customFormat="1" ht="24.75" customHeight="1" x14ac:dyDescent="0.25">
      <c r="A38" s="76" t="s">
        <v>1047</v>
      </c>
      <c r="B38" s="79"/>
      <c r="C38" s="80"/>
      <c r="D38" s="80"/>
      <c r="E38" s="80"/>
      <c r="F38" s="80"/>
      <c r="G38" s="80"/>
      <c r="H38" s="80"/>
      <c r="I38" s="80"/>
    </row>
  </sheetData>
  <mergeCells count="2">
    <mergeCell ref="A1:I1"/>
    <mergeCell ref="A37:H3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"/>
  <sheetViews>
    <sheetView zoomScaleNormal="100" workbookViewId="0">
      <selection sqref="A1:I5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756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x14ac:dyDescent="0.25">
      <c r="A3" s="72">
        <v>394</v>
      </c>
      <c r="B3" s="72">
        <v>394</v>
      </c>
      <c r="C3" s="72" t="s">
        <v>665</v>
      </c>
      <c r="D3" s="67" t="s">
        <v>1021</v>
      </c>
      <c r="E3" s="71">
        <v>1</v>
      </c>
      <c r="F3" s="74">
        <v>5241.1764705882351</v>
      </c>
      <c r="G3" s="74">
        <f>+F3*19%</f>
        <v>995.82352941176464</v>
      </c>
      <c r="H3" s="74">
        <f>+F3+G3</f>
        <v>6237</v>
      </c>
      <c r="I3" s="74">
        <f>+E3*H3</f>
        <v>6237</v>
      </c>
      <c r="M3" s="91"/>
      <c r="N3" s="92"/>
    </row>
    <row r="4" spans="1:14" s="58" customFormat="1" ht="27" customHeight="1" x14ac:dyDescent="0.25">
      <c r="A4" s="107" t="s">
        <v>1028</v>
      </c>
      <c r="B4" s="108"/>
      <c r="C4" s="108"/>
      <c r="D4" s="108"/>
      <c r="E4" s="108"/>
      <c r="F4" s="108"/>
      <c r="G4" s="108"/>
      <c r="H4" s="109"/>
      <c r="I4" s="75">
        <f>SUM(I3:I3)</f>
        <v>6237</v>
      </c>
    </row>
    <row r="5" spans="1:14" s="77" customFormat="1" ht="24.75" customHeight="1" x14ac:dyDescent="0.25">
      <c r="A5" s="76" t="s">
        <v>1048</v>
      </c>
      <c r="B5" s="79"/>
      <c r="C5" s="80"/>
      <c r="D5" s="80"/>
      <c r="E5" s="80"/>
      <c r="F5" s="80"/>
      <c r="G5" s="80"/>
      <c r="H5" s="80"/>
      <c r="I5" s="80"/>
    </row>
  </sheetData>
  <mergeCells count="2">
    <mergeCell ref="A1:I1"/>
    <mergeCell ref="A4:H4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6"/>
  <sheetViews>
    <sheetView zoomScaleNormal="100" workbookViewId="0">
      <selection sqref="A1:I6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846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16.5" x14ac:dyDescent="0.25">
      <c r="A3" s="72">
        <v>172</v>
      </c>
      <c r="B3" s="72">
        <v>172</v>
      </c>
      <c r="C3" s="72" t="s">
        <v>300</v>
      </c>
      <c r="D3" s="67" t="s">
        <v>847</v>
      </c>
      <c r="E3" s="71">
        <v>1</v>
      </c>
      <c r="F3" s="74">
        <v>352842</v>
      </c>
      <c r="G3" s="74">
        <f>+F3*19%</f>
        <v>67039.98</v>
      </c>
      <c r="H3" s="74">
        <f>+F3+G3</f>
        <v>419881.98</v>
      </c>
      <c r="I3" s="74">
        <f>+E3*H3</f>
        <v>419881.98</v>
      </c>
      <c r="M3" s="91"/>
      <c r="N3" s="92"/>
    </row>
    <row r="4" spans="1:14" s="58" customFormat="1" ht="33" x14ac:dyDescent="0.25">
      <c r="A4" s="72">
        <v>297</v>
      </c>
      <c r="B4" s="72">
        <v>297</v>
      </c>
      <c r="C4" s="72" t="s">
        <v>498</v>
      </c>
      <c r="D4" s="67" t="s">
        <v>937</v>
      </c>
      <c r="E4" s="71">
        <v>1</v>
      </c>
      <c r="F4" s="74">
        <v>887000</v>
      </c>
      <c r="G4" s="74">
        <f>+F4*19%</f>
        <v>168530</v>
      </c>
      <c r="H4" s="74">
        <f>+F4+G4</f>
        <v>1055530</v>
      </c>
      <c r="I4" s="74">
        <f>+E4*H4</f>
        <v>1055530</v>
      </c>
      <c r="M4" s="91"/>
      <c r="N4" s="92"/>
    </row>
    <row r="5" spans="1:14" s="58" customFormat="1" ht="27" customHeight="1" x14ac:dyDescent="0.25">
      <c r="A5" s="107" t="s">
        <v>1028</v>
      </c>
      <c r="B5" s="108"/>
      <c r="C5" s="108"/>
      <c r="D5" s="108"/>
      <c r="E5" s="108"/>
      <c r="F5" s="108"/>
      <c r="G5" s="108"/>
      <c r="H5" s="109"/>
      <c r="I5" s="75">
        <f>SUM(I3:I4)</f>
        <v>1475411.98</v>
      </c>
    </row>
    <row r="6" spans="1:14" s="77" customFormat="1" ht="24.75" customHeight="1" x14ac:dyDescent="0.25">
      <c r="A6" s="76" t="s">
        <v>1049</v>
      </c>
      <c r="B6" s="79"/>
      <c r="C6" s="80"/>
      <c r="D6" s="80"/>
      <c r="E6" s="80"/>
      <c r="F6" s="80"/>
      <c r="G6" s="80"/>
      <c r="H6" s="80"/>
      <c r="I6" s="80"/>
    </row>
  </sheetData>
  <mergeCells count="2">
    <mergeCell ref="A1:I1"/>
    <mergeCell ref="A5:H5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24"/>
  <sheetViews>
    <sheetView topLeftCell="A13" zoomScaleNormal="100" workbookViewId="0">
      <selection activeCell="A2" sqref="A2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1052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16.5" x14ac:dyDescent="0.25">
      <c r="A3" s="72">
        <v>21</v>
      </c>
      <c r="B3" s="72">
        <v>21</v>
      </c>
      <c r="C3" s="72"/>
      <c r="D3" s="67" t="s">
        <v>747</v>
      </c>
      <c r="E3" s="71">
        <v>750</v>
      </c>
      <c r="F3" s="74">
        <v>179.83193277310926</v>
      </c>
      <c r="G3" s="74">
        <f>+F3*19%</f>
        <v>34.168067226890763</v>
      </c>
      <c r="H3" s="74">
        <f>+F3+G3</f>
        <v>214.00000000000003</v>
      </c>
      <c r="I3" s="74">
        <f>+E3*H3</f>
        <v>160500.00000000003</v>
      </c>
      <c r="M3" s="91"/>
      <c r="N3" s="92"/>
    </row>
    <row r="4" spans="1:14" s="58" customFormat="1" ht="16.5" x14ac:dyDescent="0.25">
      <c r="A4" s="72">
        <v>22</v>
      </c>
      <c r="B4" s="72">
        <v>22</v>
      </c>
      <c r="C4" s="72" t="s">
        <v>60</v>
      </c>
      <c r="D4" s="67" t="s">
        <v>748</v>
      </c>
      <c r="E4" s="71">
        <v>750</v>
      </c>
      <c r="F4" s="74">
        <v>179.83193277310926</v>
      </c>
      <c r="G4" s="74">
        <f t="shared" ref="G4:G22" si="0">+F4*19%</f>
        <v>34.168067226890763</v>
      </c>
      <c r="H4" s="74">
        <f t="shared" ref="H4:H22" si="1">+F4+G4</f>
        <v>214.00000000000003</v>
      </c>
      <c r="I4" s="74">
        <f t="shared" ref="I4:I22" si="2">+E4*H4</f>
        <v>160500.00000000003</v>
      </c>
      <c r="M4" s="91"/>
      <c r="N4" s="92"/>
    </row>
    <row r="5" spans="1:14" s="58" customFormat="1" ht="33" x14ac:dyDescent="0.25">
      <c r="A5" s="72">
        <v>28</v>
      </c>
      <c r="B5" s="72">
        <v>28</v>
      </c>
      <c r="C5" s="72"/>
      <c r="D5" s="67" t="s">
        <v>751</v>
      </c>
      <c r="E5" s="71">
        <v>1</v>
      </c>
      <c r="F5" s="74">
        <v>18800</v>
      </c>
      <c r="G5" s="62">
        <v>0</v>
      </c>
      <c r="H5" s="74">
        <f t="shared" si="1"/>
        <v>18800</v>
      </c>
      <c r="I5" s="74">
        <f t="shared" si="2"/>
        <v>18800</v>
      </c>
      <c r="M5" s="91"/>
      <c r="N5" s="92"/>
    </row>
    <row r="6" spans="1:14" s="58" customFormat="1" ht="33" x14ac:dyDescent="0.25">
      <c r="A6" s="72">
        <v>131</v>
      </c>
      <c r="B6" s="72">
        <v>131</v>
      </c>
      <c r="C6" s="72" t="s">
        <v>254</v>
      </c>
      <c r="D6" s="67" t="s">
        <v>826</v>
      </c>
      <c r="E6" s="71">
        <v>3000</v>
      </c>
      <c r="F6" s="74">
        <v>655.46218487394958</v>
      </c>
      <c r="G6" s="74">
        <f t="shared" si="0"/>
        <v>124.53781512605042</v>
      </c>
      <c r="H6" s="74">
        <f t="shared" si="1"/>
        <v>780</v>
      </c>
      <c r="I6" s="74">
        <f t="shared" si="2"/>
        <v>2340000</v>
      </c>
      <c r="M6" s="91"/>
      <c r="N6" s="92"/>
    </row>
    <row r="7" spans="1:14" s="58" customFormat="1" ht="16.5" x14ac:dyDescent="0.25">
      <c r="A7" s="72">
        <v>173</v>
      </c>
      <c r="B7" s="72">
        <v>173</v>
      </c>
      <c r="C7" s="72" t="s">
        <v>303</v>
      </c>
      <c r="D7" s="67" t="s">
        <v>848</v>
      </c>
      <c r="E7" s="71">
        <v>5000</v>
      </c>
      <c r="F7" s="74">
        <v>114.28571428571429</v>
      </c>
      <c r="G7" s="74">
        <f t="shared" si="0"/>
        <v>21.714285714285715</v>
      </c>
      <c r="H7" s="74">
        <f t="shared" si="1"/>
        <v>136</v>
      </c>
      <c r="I7" s="74">
        <f t="shared" si="2"/>
        <v>680000</v>
      </c>
      <c r="M7" s="91"/>
      <c r="N7" s="92"/>
    </row>
    <row r="8" spans="1:14" s="58" customFormat="1" ht="16.5" x14ac:dyDescent="0.25">
      <c r="A8" s="72">
        <v>174</v>
      </c>
      <c r="B8" s="72">
        <v>174</v>
      </c>
      <c r="C8" s="72" t="s">
        <v>305</v>
      </c>
      <c r="D8" s="67" t="s">
        <v>849</v>
      </c>
      <c r="E8" s="71">
        <v>5000</v>
      </c>
      <c r="F8" s="74">
        <v>209.24369747899161</v>
      </c>
      <c r="G8" s="74">
        <f t="shared" si="0"/>
        <v>39.756302521008408</v>
      </c>
      <c r="H8" s="74">
        <f t="shared" si="1"/>
        <v>249</v>
      </c>
      <c r="I8" s="74">
        <f t="shared" si="2"/>
        <v>1245000</v>
      </c>
      <c r="M8" s="91"/>
      <c r="N8" s="92"/>
    </row>
    <row r="9" spans="1:14" s="58" customFormat="1" ht="16.5" x14ac:dyDescent="0.25">
      <c r="A9" s="72">
        <v>175</v>
      </c>
      <c r="B9" s="72">
        <v>175</v>
      </c>
      <c r="C9" s="72" t="s">
        <v>307</v>
      </c>
      <c r="D9" s="67" t="s">
        <v>850</v>
      </c>
      <c r="E9" s="71">
        <v>10000</v>
      </c>
      <c r="F9" s="74">
        <v>209.24369747899161</v>
      </c>
      <c r="G9" s="74">
        <f t="shared" si="0"/>
        <v>39.756302521008408</v>
      </c>
      <c r="H9" s="74">
        <f t="shared" si="1"/>
        <v>249</v>
      </c>
      <c r="I9" s="74">
        <f t="shared" si="2"/>
        <v>2490000</v>
      </c>
      <c r="M9" s="91"/>
      <c r="N9" s="92"/>
    </row>
    <row r="10" spans="1:14" s="58" customFormat="1" ht="16.5" x14ac:dyDescent="0.25">
      <c r="A10" s="72">
        <v>176</v>
      </c>
      <c r="B10" s="72">
        <v>176</v>
      </c>
      <c r="C10" s="72" t="s">
        <v>309</v>
      </c>
      <c r="D10" s="67" t="s">
        <v>851</v>
      </c>
      <c r="E10" s="71">
        <v>5000</v>
      </c>
      <c r="F10" s="74">
        <v>209.24369747899161</v>
      </c>
      <c r="G10" s="74">
        <f t="shared" si="0"/>
        <v>39.756302521008408</v>
      </c>
      <c r="H10" s="74">
        <f t="shared" si="1"/>
        <v>249</v>
      </c>
      <c r="I10" s="74">
        <f t="shared" si="2"/>
        <v>1245000</v>
      </c>
      <c r="M10" s="91"/>
      <c r="N10" s="92"/>
    </row>
    <row r="11" spans="1:14" s="58" customFormat="1" ht="16.5" x14ac:dyDescent="0.25">
      <c r="A11" s="72">
        <v>183</v>
      </c>
      <c r="B11" s="72">
        <v>183</v>
      </c>
      <c r="C11" s="72" t="s">
        <v>324</v>
      </c>
      <c r="D11" s="67" t="s">
        <v>858</v>
      </c>
      <c r="E11" s="71">
        <v>3000</v>
      </c>
      <c r="F11" s="74">
        <v>125.21008403361346</v>
      </c>
      <c r="G11" s="74">
        <f t="shared" si="0"/>
        <v>23.789915966386555</v>
      </c>
      <c r="H11" s="74">
        <f t="shared" si="1"/>
        <v>149</v>
      </c>
      <c r="I11" s="74">
        <f t="shared" si="2"/>
        <v>447000</v>
      </c>
      <c r="M11" s="91"/>
      <c r="N11" s="92"/>
    </row>
    <row r="12" spans="1:14" s="58" customFormat="1" ht="16.5" x14ac:dyDescent="0.25">
      <c r="A12" s="72">
        <v>184</v>
      </c>
      <c r="B12" s="72">
        <v>184</v>
      </c>
      <c r="C12" s="72" t="s">
        <v>326</v>
      </c>
      <c r="D12" s="67" t="s">
        <v>859</v>
      </c>
      <c r="E12" s="71">
        <v>5000</v>
      </c>
      <c r="F12" s="74">
        <v>125.21008403361346</v>
      </c>
      <c r="G12" s="74">
        <f t="shared" si="0"/>
        <v>23.789915966386555</v>
      </c>
      <c r="H12" s="74">
        <f t="shared" si="1"/>
        <v>149</v>
      </c>
      <c r="I12" s="74">
        <f t="shared" si="2"/>
        <v>745000</v>
      </c>
      <c r="M12" s="91"/>
      <c r="N12" s="92"/>
    </row>
    <row r="13" spans="1:14" s="58" customFormat="1" ht="16.5" x14ac:dyDescent="0.25">
      <c r="A13" s="72">
        <v>185</v>
      </c>
      <c r="B13" s="72">
        <v>185</v>
      </c>
      <c r="C13" s="72" t="s">
        <v>328</v>
      </c>
      <c r="D13" s="67" t="s">
        <v>860</v>
      </c>
      <c r="E13" s="71">
        <v>10000</v>
      </c>
      <c r="F13" s="74">
        <v>125.21008403361346</v>
      </c>
      <c r="G13" s="74">
        <f t="shared" si="0"/>
        <v>23.789915966386555</v>
      </c>
      <c r="H13" s="74">
        <f t="shared" si="1"/>
        <v>149</v>
      </c>
      <c r="I13" s="74">
        <f t="shared" si="2"/>
        <v>1490000</v>
      </c>
      <c r="M13" s="91"/>
      <c r="N13" s="92"/>
    </row>
    <row r="14" spans="1:14" s="58" customFormat="1" ht="16.5" x14ac:dyDescent="0.25">
      <c r="A14" s="72">
        <v>186</v>
      </c>
      <c r="B14" s="72">
        <v>186</v>
      </c>
      <c r="C14" s="72" t="s">
        <v>330</v>
      </c>
      <c r="D14" s="67" t="s">
        <v>861</v>
      </c>
      <c r="E14" s="71">
        <v>12000</v>
      </c>
      <c r="F14" s="74">
        <v>114.28571428571429</v>
      </c>
      <c r="G14" s="74">
        <f t="shared" si="0"/>
        <v>21.714285714285715</v>
      </c>
      <c r="H14" s="74">
        <f t="shared" si="1"/>
        <v>136</v>
      </c>
      <c r="I14" s="74">
        <f t="shared" si="2"/>
        <v>1632000</v>
      </c>
      <c r="M14" s="91"/>
      <c r="N14" s="92"/>
    </row>
    <row r="15" spans="1:14" s="58" customFormat="1" ht="16.5" x14ac:dyDescent="0.25">
      <c r="A15" s="72">
        <v>187</v>
      </c>
      <c r="B15" s="72">
        <v>187</v>
      </c>
      <c r="C15" s="72" t="s">
        <v>332</v>
      </c>
      <c r="D15" s="67" t="s">
        <v>862</v>
      </c>
      <c r="E15" s="71">
        <v>5000</v>
      </c>
      <c r="F15" s="74">
        <v>114.28571428571429</v>
      </c>
      <c r="G15" s="74">
        <f t="shared" si="0"/>
        <v>21.714285714285715</v>
      </c>
      <c r="H15" s="74">
        <f t="shared" si="1"/>
        <v>136</v>
      </c>
      <c r="I15" s="74">
        <f t="shared" si="2"/>
        <v>680000</v>
      </c>
      <c r="M15" s="91"/>
      <c r="N15" s="92"/>
    </row>
    <row r="16" spans="1:14" s="58" customFormat="1" ht="16.5" x14ac:dyDescent="0.25">
      <c r="A16" s="72">
        <v>326</v>
      </c>
      <c r="B16" s="72">
        <v>326</v>
      </c>
      <c r="C16" s="72" t="s">
        <v>549</v>
      </c>
      <c r="D16" s="67" t="s">
        <v>961</v>
      </c>
      <c r="E16" s="71">
        <v>17</v>
      </c>
      <c r="F16" s="74">
        <v>504.20168067226894</v>
      </c>
      <c r="G16" s="74">
        <f t="shared" si="0"/>
        <v>95.798319327731093</v>
      </c>
      <c r="H16" s="74">
        <f t="shared" si="1"/>
        <v>600</v>
      </c>
      <c r="I16" s="74">
        <f t="shared" si="2"/>
        <v>10200</v>
      </c>
      <c r="M16" s="91"/>
      <c r="N16" s="92"/>
    </row>
    <row r="17" spans="1:14" s="58" customFormat="1" ht="16.5" x14ac:dyDescent="0.25">
      <c r="A17" s="72">
        <v>328</v>
      </c>
      <c r="B17" s="72">
        <v>328</v>
      </c>
      <c r="C17" s="72" t="s">
        <v>553</v>
      </c>
      <c r="D17" s="67" t="s">
        <v>963</v>
      </c>
      <c r="E17" s="71">
        <v>125</v>
      </c>
      <c r="F17" s="74">
        <v>521.00840336134456</v>
      </c>
      <c r="G17" s="74">
        <f t="shared" si="0"/>
        <v>98.991596638655466</v>
      </c>
      <c r="H17" s="74">
        <f t="shared" si="1"/>
        <v>620</v>
      </c>
      <c r="I17" s="74">
        <f t="shared" si="2"/>
        <v>77500</v>
      </c>
      <c r="M17" s="91"/>
      <c r="N17" s="92"/>
    </row>
    <row r="18" spans="1:14" s="58" customFormat="1" ht="16.5" x14ac:dyDescent="0.25">
      <c r="A18" s="72">
        <v>330</v>
      </c>
      <c r="B18" s="72">
        <v>330</v>
      </c>
      <c r="C18" s="72" t="s">
        <v>557</v>
      </c>
      <c r="D18" s="67" t="s">
        <v>965</v>
      </c>
      <c r="E18" s="71">
        <v>96</v>
      </c>
      <c r="F18" s="74">
        <v>596.63865546218494</v>
      </c>
      <c r="G18" s="74">
        <f t="shared" si="0"/>
        <v>113.36134453781514</v>
      </c>
      <c r="H18" s="74">
        <f t="shared" si="1"/>
        <v>710.00000000000011</v>
      </c>
      <c r="I18" s="74">
        <f t="shared" si="2"/>
        <v>68160.000000000015</v>
      </c>
      <c r="M18" s="91"/>
      <c r="N18" s="92"/>
    </row>
    <row r="19" spans="1:14" s="58" customFormat="1" ht="16.5" x14ac:dyDescent="0.25">
      <c r="A19" s="72">
        <v>339</v>
      </c>
      <c r="B19" s="72">
        <v>339</v>
      </c>
      <c r="C19" s="72" t="s">
        <v>570</v>
      </c>
      <c r="D19" s="67" t="s">
        <v>974</v>
      </c>
      <c r="E19" s="71">
        <v>371</v>
      </c>
      <c r="F19" s="74">
        <v>327.73109243697479</v>
      </c>
      <c r="G19" s="74">
        <f t="shared" si="0"/>
        <v>62.268907563025209</v>
      </c>
      <c r="H19" s="74">
        <f t="shared" si="1"/>
        <v>390</v>
      </c>
      <c r="I19" s="74">
        <f t="shared" si="2"/>
        <v>144690</v>
      </c>
      <c r="M19" s="91"/>
      <c r="N19" s="92"/>
    </row>
    <row r="20" spans="1:14" s="58" customFormat="1" ht="16.5" x14ac:dyDescent="0.25">
      <c r="A20" s="72">
        <v>346</v>
      </c>
      <c r="B20" s="72">
        <v>346</v>
      </c>
      <c r="C20" s="72" t="s">
        <v>584</v>
      </c>
      <c r="D20" s="67" t="s">
        <v>981</v>
      </c>
      <c r="E20" s="71">
        <v>1</v>
      </c>
      <c r="F20" s="74">
        <v>327.73109243697479</v>
      </c>
      <c r="G20" s="74">
        <f t="shared" si="0"/>
        <v>62.268907563025209</v>
      </c>
      <c r="H20" s="74">
        <f t="shared" si="1"/>
        <v>390</v>
      </c>
      <c r="I20" s="74">
        <f t="shared" si="2"/>
        <v>390</v>
      </c>
      <c r="M20" s="91"/>
      <c r="N20" s="92"/>
    </row>
    <row r="21" spans="1:14" s="58" customFormat="1" ht="16.5" x14ac:dyDescent="0.25">
      <c r="A21" s="72">
        <v>391</v>
      </c>
      <c r="B21" s="72">
        <v>391</v>
      </c>
      <c r="C21" s="72" t="s">
        <v>659</v>
      </c>
      <c r="D21" s="67" t="s">
        <v>1018</v>
      </c>
      <c r="E21" s="71">
        <v>750</v>
      </c>
      <c r="F21" s="74">
        <v>1512.6050420168067</v>
      </c>
      <c r="G21" s="74">
        <f t="shared" si="0"/>
        <v>287.39495798319325</v>
      </c>
      <c r="H21" s="74">
        <f t="shared" si="1"/>
        <v>1800</v>
      </c>
      <c r="I21" s="74">
        <f t="shared" si="2"/>
        <v>1350000</v>
      </c>
      <c r="M21" s="91"/>
      <c r="N21" s="92"/>
    </row>
    <row r="22" spans="1:14" s="58" customFormat="1" ht="16.5" x14ac:dyDescent="0.25">
      <c r="A22" s="72">
        <v>392</v>
      </c>
      <c r="B22" s="72">
        <v>392</v>
      </c>
      <c r="C22" s="72" t="s">
        <v>661</v>
      </c>
      <c r="D22" s="67" t="s">
        <v>1019</v>
      </c>
      <c r="E22" s="71">
        <v>750</v>
      </c>
      <c r="F22" s="74">
        <v>1890.7563025210086</v>
      </c>
      <c r="G22" s="74">
        <f t="shared" si="0"/>
        <v>359.24369747899163</v>
      </c>
      <c r="H22" s="74">
        <f t="shared" si="1"/>
        <v>2250</v>
      </c>
      <c r="I22" s="74">
        <f t="shared" si="2"/>
        <v>1687500</v>
      </c>
      <c r="M22" s="91"/>
      <c r="N22" s="92"/>
    </row>
    <row r="23" spans="1:14" s="58" customFormat="1" ht="27" customHeight="1" x14ac:dyDescent="0.25">
      <c r="A23" s="107" t="s">
        <v>1028</v>
      </c>
      <c r="B23" s="108"/>
      <c r="C23" s="108"/>
      <c r="D23" s="108"/>
      <c r="E23" s="108"/>
      <c r="F23" s="108"/>
      <c r="G23" s="108"/>
      <c r="H23" s="109"/>
      <c r="I23" s="75">
        <f>SUM(I3:I22)</f>
        <v>16672240</v>
      </c>
    </row>
    <row r="24" spans="1:14" s="77" customFormat="1" ht="24.75" customHeight="1" x14ac:dyDescent="0.25">
      <c r="A24" s="76" t="s">
        <v>1053</v>
      </c>
      <c r="B24" s="79"/>
      <c r="C24" s="80"/>
      <c r="D24" s="80"/>
      <c r="E24" s="80"/>
      <c r="F24" s="80"/>
      <c r="G24" s="80"/>
      <c r="H24" s="80"/>
      <c r="I24" s="80"/>
    </row>
  </sheetData>
  <mergeCells count="2">
    <mergeCell ref="A1:I1"/>
    <mergeCell ref="A23:H23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8"/>
  <sheetViews>
    <sheetView zoomScaleNormal="100" workbookViewId="0">
      <selection activeCell="I7" sqref="I7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1054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x14ac:dyDescent="0.25">
      <c r="A3" s="72">
        <v>127</v>
      </c>
      <c r="B3" s="72">
        <v>127</v>
      </c>
      <c r="C3" s="72" t="s">
        <v>246</v>
      </c>
      <c r="D3" s="67" t="s">
        <v>823</v>
      </c>
      <c r="E3" s="71">
        <v>1500</v>
      </c>
      <c r="F3" s="74">
        <v>1098</v>
      </c>
      <c r="G3" s="74">
        <f>+F3*19%</f>
        <v>208.62</v>
      </c>
      <c r="H3" s="74">
        <f>+F3+G3</f>
        <v>1306.6199999999999</v>
      </c>
      <c r="I3" s="74">
        <f>+E3*H3</f>
        <v>1959929.9999999998</v>
      </c>
      <c r="M3" s="91"/>
      <c r="N3" s="92"/>
    </row>
    <row r="4" spans="1:14" s="58" customFormat="1" ht="33" x14ac:dyDescent="0.25">
      <c r="A4" s="72">
        <v>206</v>
      </c>
      <c r="B4" s="72">
        <v>206</v>
      </c>
      <c r="C4" s="72" t="s">
        <v>360</v>
      </c>
      <c r="D4" s="67" t="s">
        <v>876</v>
      </c>
      <c r="E4" s="71">
        <v>350</v>
      </c>
      <c r="F4" s="74">
        <v>14138.293200000002</v>
      </c>
      <c r="G4" s="74">
        <f t="shared" ref="G4:G6" si="0">+F4*19%</f>
        <v>2686.2757080000006</v>
      </c>
      <c r="H4" s="74">
        <f t="shared" ref="H4:H6" si="1">+F4+G4</f>
        <v>16824.568908000001</v>
      </c>
      <c r="I4" s="74">
        <f t="shared" ref="I4:I6" si="2">+E4*H4</f>
        <v>5888599.1178000001</v>
      </c>
      <c r="M4" s="91"/>
      <c r="N4" s="92"/>
    </row>
    <row r="5" spans="1:14" s="58" customFormat="1" ht="16.5" x14ac:dyDescent="0.25">
      <c r="A5" s="72">
        <v>230</v>
      </c>
      <c r="B5" s="72">
        <v>230</v>
      </c>
      <c r="C5" s="72" t="s">
        <v>396</v>
      </c>
      <c r="D5" s="67" t="s">
        <v>890</v>
      </c>
      <c r="E5" s="71">
        <v>5</v>
      </c>
      <c r="F5" s="74">
        <v>583000</v>
      </c>
      <c r="G5" s="74">
        <f t="shared" si="0"/>
        <v>110770</v>
      </c>
      <c r="H5" s="74">
        <f t="shared" si="1"/>
        <v>693770</v>
      </c>
      <c r="I5" s="74">
        <f t="shared" si="2"/>
        <v>3468850</v>
      </c>
      <c r="M5" s="91"/>
      <c r="N5" s="92"/>
    </row>
    <row r="6" spans="1:14" s="58" customFormat="1" ht="16.5" x14ac:dyDescent="0.25">
      <c r="A6" s="72">
        <v>279</v>
      </c>
      <c r="B6" s="72">
        <v>279</v>
      </c>
      <c r="C6" s="72" t="s">
        <v>469</v>
      </c>
      <c r="D6" s="67" t="s">
        <v>924</v>
      </c>
      <c r="E6" s="71">
        <v>200</v>
      </c>
      <c r="F6" s="74">
        <v>63463.000000000007</v>
      </c>
      <c r="G6" s="74">
        <f t="shared" si="0"/>
        <v>12057.970000000001</v>
      </c>
      <c r="H6" s="74">
        <f t="shared" si="1"/>
        <v>75520.97</v>
      </c>
      <c r="I6" s="74">
        <f t="shared" si="2"/>
        <v>15104194</v>
      </c>
      <c r="M6" s="91"/>
      <c r="N6" s="92"/>
    </row>
    <row r="7" spans="1:14" s="58" customFormat="1" ht="27" customHeight="1" x14ac:dyDescent="0.25">
      <c r="A7" s="107" t="s">
        <v>1028</v>
      </c>
      <c r="B7" s="108"/>
      <c r="C7" s="108"/>
      <c r="D7" s="108"/>
      <c r="E7" s="108"/>
      <c r="F7" s="108"/>
      <c r="G7" s="108"/>
      <c r="H7" s="109"/>
      <c r="I7" s="75">
        <f>SUM(I3:I6)</f>
        <v>26421573.117800001</v>
      </c>
    </row>
    <row r="8" spans="1:14" s="77" customFormat="1" ht="24.75" customHeight="1" x14ac:dyDescent="0.25">
      <c r="A8" s="76" t="s">
        <v>1055</v>
      </c>
      <c r="B8" s="79"/>
      <c r="C8" s="80"/>
      <c r="D8" s="80"/>
      <c r="E8" s="80"/>
      <c r="F8" s="80"/>
      <c r="G8" s="80"/>
      <c r="H8" s="80"/>
      <c r="I8" s="80"/>
    </row>
  </sheetData>
  <mergeCells count="2">
    <mergeCell ref="A1:I1"/>
    <mergeCell ref="A7:H7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16"/>
  <sheetViews>
    <sheetView topLeftCell="A8" zoomScaleNormal="100" workbookViewId="0">
      <selection activeCell="F8" sqref="F8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811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x14ac:dyDescent="0.25">
      <c r="A3" s="72">
        <v>110</v>
      </c>
      <c r="B3" s="72">
        <v>110</v>
      </c>
      <c r="C3" s="72" t="s">
        <v>220</v>
      </c>
      <c r="D3" s="67" t="s">
        <v>1057</v>
      </c>
      <c r="E3" s="71">
        <v>15</v>
      </c>
      <c r="F3" s="74">
        <v>3549.0000000000005</v>
      </c>
      <c r="G3" s="74">
        <f>+F3*19%</f>
        <v>674.31000000000006</v>
      </c>
      <c r="H3" s="74">
        <f>+F3+G3</f>
        <v>4223.3100000000004</v>
      </c>
      <c r="I3" s="74">
        <f>+E3*H3</f>
        <v>63349.650000000009</v>
      </c>
      <c r="M3" s="91"/>
      <c r="N3" s="92"/>
    </row>
    <row r="4" spans="1:14" s="58" customFormat="1" ht="33" x14ac:dyDescent="0.25">
      <c r="A4" s="72">
        <v>111</v>
      </c>
      <c r="B4" s="72">
        <v>111</v>
      </c>
      <c r="C4" s="72" t="s">
        <v>223</v>
      </c>
      <c r="D4" s="67" t="s">
        <v>1058</v>
      </c>
      <c r="E4" s="71">
        <v>14</v>
      </c>
      <c r="F4" s="74">
        <v>2449</v>
      </c>
      <c r="G4" s="74">
        <f t="shared" ref="G4:G14" si="0">+F4*19%</f>
        <v>465.31</v>
      </c>
      <c r="H4" s="74">
        <f t="shared" ref="H4:H14" si="1">+F4+G4</f>
        <v>2914.31</v>
      </c>
      <c r="I4" s="74">
        <f t="shared" ref="I4:I14" si="2">+E4*H4</f>
        <v>40800.339999999997</v>
      </c>
      <c r="M4" s="91"/>
      <c r="N4" s="92"/>
    </row>
    <row r="5" spans="1:14" s="58" customFormat="1" ht="33" x14ac:dyDescent="0.25">
      <c r="A5" s="72">
        <v>128</v>
      </c>
      <c r="B5" s="72">
        <v>128</v>
      </c>
      <c r="C5" s="72" t="s">
        <v>248</v>
      </c>
      <c r="D5" s="67" t="s">
        <v>1061</v>
      </c>
      <c r="E5" s="71">
        <v>350</v>
      </c>
      <c r="F5" s="74">
        <v>16658.823529411766</v>
      </c>
      <c r="G5" s="74">
        <f t="shared" si="0"/>
        <v>3165.1764705882356</v>
      </c>
      <c r="H5" s="74">
        <f t="shared" si="1"/>
        <v>19824</v>
      </c>
      <c r="I5" s="74">
        <f t="shared" si="2"/>
        <v>6938400</v>
      </c>
      <c r="M5" s="91"/>
      <c r="N5" s="92"/>
    </row>
    <row r="6" spans="1:14" s="58" customFormat="1" ht="297" x14ac:dyDescent="0.25">
      <c r="A6" s="72">
        <v>290</v>
      </c>
      <c r="B6" s="72">
        <v>290</v>
      </c>
      <c r="C6" s="72" t="s">
        <v>486</v>
      </c>
      <c r="D6" s="67" t="s">
        <v>1059</v>
      </c>
      <c r="E6" s="71">
        <v>218</v>
      </c>
      <c r="F6" s="74">
        <v>32341.176470588238</v>
      </c>
      <c r="G6" s="74">
        <f t="shared" si="0"/>
        <v>6144.8235294117649</v>
      </c>
      <c r="H6" s="74">
        <f t="shared" si="1"/>
        <v>38486</v>
      </c>
      <c r="I6" s="74">
        <f t="shared" si="2"/>
        <v>8389948</v>
      </c>
      <c r="M6" s="91"/>
      <c r="N6" s="92"/>
    </row>
    <row r="7" spans="1:14" s="58" customFormat="1" ht="33" x14ac:dyDescent="0.25">
      <c r="A7" s="72">
        <v>291</v>
      </c>
      <c r="B7" s="72">
        <v>291</v>
      </c>
      <c r="C7" s="72" t="s">
        <v>489</v>
      </c>
      <c r="D7" s="67" t="s">
        <v>1060</v>
      </c>
      <c r="E7" s="71">
        <v>1</v>
      </c>
      <c r="F7" s="74">
        <v>18242.016806722691</v>
      </c>
      <c r="G7" s="74">
        <f t="shared" si="0"/>
        <v>3465.9831932773113</v>
      </c>
      <c r="H7" s="74">
        <f t="shared" si="1"/>
        <v>21708.000000000004</v>
      </c>
      <c r="I7" s="74">
        <f t="shared" si="2"/>
        <v>21708.000000000004</v>
      </c>
      <c r="M7" s="91"/>
      <c r="N7" s="92"/>
    </row>
    <row r="8" spans="1:14" s="58" customFormat="1" ht="214.5" x14ac:dyDescent="0.25">
      <c r="A8" s="72">
        <v>292</v>
      </c>
      <c r="B8" s="72">
        <v>292</v>
      </c>
      <c r="C8" s="72" t="s">
        <v>491</v>
      </c>
      <c r="D8" s="67" t="s">
        <v>1062</v>
      </c>
      <c r="E8" s="71">
        <v>100</v>
      </c>
      <c r="F8" s="74">
        <v>48386.554621848743</v>
      </c>
      <c r="G8" s="74">
        <f t="shared" si="0"/>
        <v>9193.445378151262</v>
      </c>
      <c r="H8" s="74">
        <f t="shared" si="1"/>
        <v>57580.000000000007</v>
      </c>
      <c r="I8" s="74">
        <f t="shared" si="2"/>
        <v>5758000.0000000009</v>
      </c>
      <c r="M8" s="91"/>
      <c r="N8" s="92"/>
    </row>
    <row r="9" spans="1:14" s="58" customFormat="1" ht="16.5" x14ac:dyDescent="0.25">
      <c r="A9" s="72">
        <v>323</v>
      </c>
      <c r="B9" s="72">
        <v>323</v>
      </c>
      <c r="C9" s="72" t="s">
        <v>543</v>
      </c>
      <c r="D9" s="67" t="s">
        <v>958</v>
      </c>
      <c r="E9" s="71">
        <v>172</v>
      </c>
      <c r="F9" s="74">
        <v>603.36134453781517</v>
      </c>
      <c r="G9" s="74">
        <f t="shared" si="0"/>
        <v>114.63865546218489</v>
      </c>
      <c r="H9" s="74">
        <f t="shared" si="1"/>
        <v>718</v>
      </c>
      <c r="I9" s="74">
        <f t="shared" si="2"/>
        <v>123496</v>
      </c>
      <c r="M9" s="91"/>
      <c r="N9" s="92"/>
    </row>
    <row r="10" spans="1:14" s="58" customFormat="1" ht="16.5" x14ac:dyDescent="0.25">
      <c r="A10" s="72">
        <v>338</v>
      </c>
      <c r="B10" s="72">
        <v>338</v>
      </c>
      <c r="C10" s="72" t="s">
        <v>568</v>
      </c>
      <c r="D10" s="67" t="s">
        <v>973</v>
      </c>
      <c r="E10" s="71">
        <v>475</v>
      </c>
      <c r="F10" s="74">
        <v>459.66386554621852</v>
      </c>
      <c r="G10" s="74">
        <f t="shared" si="0"/>
        <v>87.336134453781526</v>
      </c>
      <c r="H10" s="74">
        <f t="shared" si="1"/>
        <v>547</v>
      </c>
      <c r="I10" s="74">
        <f t="shared" si="2"/>
        <v>259825</v>
      </c>
      <c r="M10" s="91"/>
      <c r="N10" s="92"/>
    </row>
    <row r="11" spans="1:14" s="58" customFormat="1" ht="16.5" x14ac:dyDescent="0.25">
      <c r="A11" s="72">
        <v>368</v>
      </c>
      <c r="B11" s="72">
        <v>368</v>
      </c>
      <c r="C11" s="72" t="s">
        <v>622</v>
      </c>
      <c r="D11" s="67" t="s">
        <v>1001</v>
      </c>
      <c r="E11" s="71">
        <v>2</v>
      </c>
      <c r="F11" s="74">
        <v>5200</v>
      </c>
      <c r="G11" s="74">
        <f t="shared" si="0"/>
        <v>988</v>
      </c>
      <c r="H11" s="74">
        <f t="shared" si="1"/>
        <v>6188</v>
      </c>
      <c r="I11" s="74">
        <f t="shared" si="2"/>
        <v>12376</v>
      </c>
      <c r="M11" s="91"/>
      <c r="N11" s="92"/>
    </row>
    <row r="12" spans="1:14" s="58" customFormat="1" ht="16.5" x14ac:dyDescent="0.25">
      <c r="A12" s="72">
        <v>369</v>
      </c>
      <c r="B12" s="72">
        <v>369</v>
      </c>
      <c r="C12" s="72" t="s">
        <v>624</v>
      </c>
      <c r="D12" s="67" t="s">
        <v>1002</v>
      </c>
      <c r="E12" s="71">
        <v>2</v>
      </c>
      <c r="F12" s="74">
        <v>5200</v>
      </c>
      <c r="G12" s="74">
        <f t="shared" si="0"/>
        <v>988</v>
      </c>
      <c r="H12" s="74">
        <f t="shared" si="1"/>
        <v>6188</v>
      </c>
      <c r="I12" s="74">
        <f t="shared" si="2"/>
        <v>12376</v>
      </c>
      <c r="M12" s="91"/>
      <c r="N12" s="92"/>
    </row>
    <row r="13" spans="1:14" s="58" customFormat="1" ht="16.5" x14ac:dyDescent="0.25">
      <c r="A13" s="72">
        <v>370</v>
      </c>
      <c r="B13" s="72">
        <v>370</v>
      </c>
      <c r="C13" s="72" t="s">
        <v>626</v>
      </c>
      <c r="D13" s="67" t="s">
        <v>1003</v>
      </c>
      <c r="E13" s="71">
        <v>2</v>
      </c>
      <c r="F13" s="74">
        <v>5200</v>
      </c>
      <c r="G13" s="74">
        <f t="shared" si="0"/>
        <v>988</v>
      </c>
      <c r="H13" s="74">
        <f t="shared" si="1"/>
        <v>6188</v>
      </c>
      <c r="I13" s="74">
        <f t="shared" si="2"/>
        <v>12376</v>
      </c>
      <c r="M13" s="91"/>
      <c r="N13" s="92"/>
    </row>
    <row r="14" spans="1:14" s="58" customFormat="1" ht="16.5" x14ac:dyDescent="0.25">
      <c r="A14" s="72">
        <v>371</v>
      </c>
      <c r="B14" s="72">
        <v>371</v>
      </c>
      <c r="C14" s="72" t="s">
        <v>628</v>
      </c>
      <c r="D14" s="67" t="s">
        <v>1004</v>
      </c>
      <c r="E14" s="71">
        <v>2</v>
      </c>
      <c r="F14" s="74">
        <v>5200</v>
      </c>
      <c r="G14" s="74">
        <f t="shared" si="0"/>
        <v>988</v>
      </c>
      <c r="H14" s="74">
        <f t="shared" si="1"/>
        <v>6188</v>
      </c>
      <c r="I14" s="74">
        <f t="shared" si="2"/>
        <v>12376</v>
      </c>
      <c r="M14" s="91"/>
      <c r="N14" s="92"/>
    </row>
    <row r="15" spans="1:14" s="58" customFormat="1" ht="27" customHeight="1" x14ac:dyDescent="0.25">
      <c r="A15" s="107" t="s">
        <v>1028</v>
      </c>
      <c r="B15" s="108"/>
      <c r="C15" s="108"/>
      <c r="D15" s="108"/>
      <c r="E15" s="108"/>
      <c r="F15" s="108"/>
      <c r="G15" s="108"/>
      <c r="H15" s="109"/>
      <c r="I15" s="75">
        <f>SUM(I3:I14)</f>
        <v>21645030.990000002</v>
      </c>
    </row>
    <row r="16" spans="1:14" s="77" customFormat="1" ht="24.75" customHeight="1" x14ac:dyDescent="0.25">
      <c r="A16" s="76" t="s">
        <v>1063</v>
      </c>
      <c r="B16" s="79"/>
      <c r="C16" s="80"/>
      <c r="D16" s="80"/>
      <c r="E16" s="80"/>
      <c r="F16" s="80"/>
      <c r="G16" s="80"/>
      <c r="H16" s="80"/>
      <c r="I16" s="80"/>
    </row>
  </sheetData>
  <mergeCells count="2">
    <mergeCell ref="A1:I1"/>
    <mergeCell ref="A15:H15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7"/>
  <sheetViews>
    <sheetView zoomScaleNormal="100" workbookViewId="0">
      <selection sqref="A1:I7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685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16.5" x14ac:dyDescent="0.25">
      <c r="A3" s="72">
        <v>26</v>
      </c>
      <c r="B3" s="72">
        <v>26</v>
      </c>
      <c r="C3" s="72" t="s">
        <v>64</v>
      </c>
      <c r="D3" s="67" t="s">
        <v>749</v>
      </c>
      <c r="E3" s="71">
        <v>350</v>
      </c>
      <c r="F3" s="74">
        <v>10359</v>
      </c>
      <c r="G3" s="62">
        <v>0</v>
      </c>
      <c r="H3" s="74">
        <f>+F3+G3</f>
        <v>10359</v>
      </c>
      <c r="I3" s="74">
        <f>+E3*H3</f>
        <v>3625650</v>
      </c>
      <c r="M3" s="91"/>
      <c r="N3" s="92"/>
    </row>
    <row r="4" spans="1:14" s="58" customFormat="1" ht="33" x14ac:dyDescent="0.25">
      <c r="A4" s="72">
        <v>27</v>
      </c>
      <c r="B4" s="72">
        <v>27</v>
      </c>
      <c r="C4" s="72"/>
      <c r="D4" s="67" t="s">
        <v>750</v>
      </c>
      <c r="E4" s="71">
        <v>1</v>
      </c>
      <c r="F4" s="74">
        <v>29399</v>
      </c>
      <c r="G4" s="62">
        <v>0</v>
      </c>
      <c r="H4" s="74">
        <f t="shared" ref="H4:H5" si="0">+F4+G4</f>
        <v>29399</v>
      </c>
      <c r="I4" s="74">
        <f t="shared" ref="I4:I5" si="1">+E4*H4</f>
        <v>29399</v>
      </c>
      <c r="M4" s="91"/>
      <c r="N4" s="92"/>
    </row>
    <row r="5" spans="1:14" s="58" customFormat="1" ht="16.5" x14ac:dyDescent="0.25">
      <c r="A5" s="72">
        <v>107</v>
      </c>
      <c r="B5" s="72">
        <v>107</v>
      </c>
      <c r="C5" s="72" t="s">
        <v>216</v>
      </c>
      <c r="D5" s="67" t="s">
        <v>809</v>
      </c>
      <c r="E5" s="71">
        <v>16</v>
      </c>
      <c r="F5" s="74">
        <v>44200</v>
      </c>
      <c r="G5" s="74">
        <f t="shared" ref="G5" si="2">+F5*19%</f>
        <v>8398</v>
      </c>
      <c r="H5" s="74">
        <f t="shared" si="0"/>
        <v>52598</v>
      </c>
      <c r="I5" s="74">
        <f t="shared" si="1"/>
        <v>841568</v>
      </c>
      <c r="M5" s="91"/>
      <c r="N5" s="92"/>
    </row>
    <row r="6" spans="1:14" s="58" customFormat="1" ht="27" customHeight="1" x14ac:dyDescent="0.25">
      <c r="A6" s="107" t="s">
        <v>1028</v>
      </c>
      <c r="B6" s="108"/>
      <c r="C6" s="108"/>
      <c r="D6" s="108"/>
      <c r="E6" s="108"/>
      <c r="F6" s="108"/>
      <c r="G6" s="108"/>
      <c r="H6" s="109"/>
      <c r="I6" s="75">
        <f>SUM(I3:I5)</f>
        <v>4496617</v>
      </c>
    </row>
    <row r="7" spans="1:14" s="77" customFormat="1" ht="24.75" customHeight="1" x14ac:dyDescent="0.25">
      <c r="A7" s="76" t="s">
        <v>1072</v>
      </c>
      <c r="B7" s="79"/>
      <c r="C7" s="80"/>
      <c r="D7" s="80"/>
      <c r="E7" s="80"/>
      <c r="F7" s="80"/>
      <c r="G7" s="80"/>
      <c r="H7" s="80"/>
      <c r="I7" s="80"/>
    </row>
  </sheetData>
  <mergeCells count="2">
    <mergeCell ref="A1:I1"/>
    <mergeCell ref="A6:H6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12"/>
  <sheetViews>
    <sheetView topLeftCell="A5" zoomScaleNormal="100" workbookViewId="0">
      <selection activeCell="A16" sqref="A16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53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66" x14ac:dyDescent="0.25">
      <c r="A3" s="72">
        <v>219</v>
      </c>
      <c r="B3" s="72">
        <v>219</v>
      </c>
      <c r="C3" s="72" t="s">
        <v>378</v>
      </c>
      <c r="D3" s="67" t="s">
        <v>882</v>
      </c>
      <c r="E3" s="71">
        <v>5</v>
      </c>
      <c r="F3" s="74">
        <v>255022.68907563027</v>
      </c>
      <c r="G3" s="74">
        <f>+F3*19%</f>
        <v>48454.310924369755</v>
      </c>
      <c r="H3" s="74">
        <f>+F3+G3</f>
        <v>303477</v>
      </c>
      <c r="I3" s="74">
        <f>+E3*H3</f>
        <v>1517385</v>
      </c>
      <c r="M3" s="91"/>
      <c r="N3" s="92"/>
    </row>
    <row r="4" spans="1:14" s="58" customFormat="1" ht="66" x14ac:dyDescent="0.25">
      <c r="A4" s="72">
        <v>220</v>
      </c>
      <c r="B4" s="72">
        <v>220</v>
      </c>
      <c r="C4" s="72" t="s">
        <v>380</v>
      </c>
      <c r="D4" s="67" t="s">
        <v>1064</v>
      </c>
      <c r="E4" s="71">
        <v>8</v>
      </c>
      <c r="F4" s="74">
        <v>255022.68907563027</v>
      </c>
      <c r="G4" s="74">
        <f t="shared" ref="G4:G10" si="0">+F4*19%</f>
        <v>48454.310924369755</v>
      </c>
      <c r="H4" s="74">
        <f t="shared" ref="H4:H10" si="1">+F4+G4</f>
        <v>303477</v>
      </c>
      <c r="I4" s="74">
        <f t="shared" ref="I4:I10" si="2">+E4*H4</f>
        <v>2427816</v>
      </c>
      <c r="M4" s="91"/>
      <c r="N4" s="92"/>
    </row>
    <row r="5" spans="1:14" s="58" customFormat="1" ht="66" x14ac:dyDescent="0.25">
      <c r="A5" s="72">
        <v>221</v>
      </c>
      <c r="B5" s="72">
        <v>221</v>
      </c>
      <c r="C5" s="72" t="s">
        <v>382</v>
      </c>
      <c r="D5" s="67" t="s">
        <v>884</v>
      </c>
      <c r="E5" s="71">
        <v>8</v>
      </c>
      <c r="F5" s="74">
        <v>255022.68907563027</v>
      </c>
      <c r="G5" s="74">
        <f t="shared" si="0"/>
        <v>48454.310924369755</v>
      </c>
      <c r="H5" s="74">
        <f t="shared" si="1"/>
        <v>303477</v>
      </c>
      <c r="I5" s="74">
        <f t="shared" si="2"/>
        <v>2427816</v>
      </c>
      <c r="M5" s="91"/>
      <c r="N5" s="92"/>
    </row>
    <row r="6" spans="1:14" s="58" customFormat="1" ht="66" x14ac:dyDescent="0.25">
      <c r="A6" s="72">
        <v>222</v>
      </c>
      <c r="B6" s="72">
        <v>222</v>
      </c>
      <c r="C6" s="72" t="s">
        <v>384</v>
      </c>
      <c r="D6" s="67" t="s">
        <v>885</v>
      </c>
      <c r="E6" s="71">
        <v>3</v>
      </c>
      <c r="F6" s="74">
        <v>257920.16806722691</v>
      </c>
      <c r="G6" s="74">
        <f t="shared" si="0"/>
        <v>49004.831932773115</v>
      </c>
      <c r="H6" s="74">
        <f t="shared" si="1"/>
        <v>306925</v>
      </c>
      <c r="I6" s="74">
        <f t="shared" si="2"/>
        <v>920775</v>
      </c>
      <c r="M6" s="91"/>
      <c r="N6" s="92"/>
    </row>
    <row r="7" spans="1:14" s="58" customFormat="1" ht="16.5" x14ac:dyDescent="0.25">
      <c r="A7" s="72">
        <v>226</v>
      </c>
      <c r="B7" s="72">
        <v>226</v>
      </c>
      <c r="C7" s="72" t="s">
        <v>388</v>
      </c>
      <c r="D7" s="67" t="s">
        <v>887</v>
      </c>
      <c r="E7" s="71">
        <v>2</v>
      </c>
      <c r="F7" s="74">
        <v>194812.6050420168</v>
      </c>
      <c r="G7" s="74">
        <f t="shared" si="0"/>
        <v>37014.39495798319</v>
      </c>
      <c r="H7" s="74">
        <f t="shared" si="1"/>
        <v>231827</v>
      </c>
      <c r="I7" s="74">
        <f t="shared" si="2"/>
        <v>463654</v>
      </c>
      <c r="M7" s="91"/>
      <c r="N7" s="92"/>
    </row>
    <row r="8" spans="1:14" s="58" customFormat="1" ht="16.5" x14ac:dyDescent="0.25">
      <c r="A8" s="72">
        <v>227</v>
      </c>
      <c r="B8" s="72">
        <v>227</v>
      </c>
      <c r="C8" s="72" t="s">
        <v>392</v>
      </c>
      <c r="D8" s="67" t="s">
        <v>888</v>
      </c>
      <c r="E8" s="71">
        <v>2</v>
      </c>
      <c r="F8" s="74">
        <v>194812.6050420168</v>
      </c>
      <c r="G8" s="74">
        <f t="shared" si="0"/>
        <v>37014.39495798319</v>
      </c>
      <c r="H8" s="74">
        <f t="shared" si="1"/>
        <v>231827</v>
      </c>
      <c r="I8" s="74">
        <f t="shared" si="2"/>
        <v>463654</v>
      </c>
      <c r="M8" s="91"/>
      <c r="N8" s="92"/>
    </row>
    <row r="9" spans="1:14" s="58" customFormat="1" ht="16.5" x14ac:dyDescent="0.25">
      <c r="A9" s="72">
        <v>249</v>
      </c>
      <c r="B9" s="72">
        <v>249</v>
      </c>
      <c r="C9" s="72" t="s">
        <v>421</v>
      </c>
      <c r="D9" s="67" t="s">
        <v>902</v>
      </c>
      <c r="E9" s="71">
        <v>57</v>
      </c>
      <c r="F9" s="74">
        <v>24632.773109243699</v>
      </c>
      <c r="G9" s="74">
        <f t="shared" si="0"/>
        <v>4680.226890756303</v>
      </c>
      <c r="H9" s="74">
        <f t="shared" si="1"/>
        <v>29313</v>
      </c>
      <c r="I9" s="74">
        <f t="shared" si="2"/>
        <v>1670841</v>
      </c>
      <c r="M9" s="91"/>
      <c r="N9" s="92"/>
    </row>
    <row r="10" spans="1:14" s="58" customFormat="1" ht="33" x14ac:dyDescent="0.25">
      <c r="A10" s="72">
        <v>372</v>
      </c>
      <c r="B10" s="72">
        <v>372</v>
      </c>
      <c r="C10" s="72" t="s">
        <v>630</v>
      </c>
      <c r="D10" s="67" t="s">
        <v>1005</v>
      </c>
      <c r="E10" s="71">
        <v>1</v>
      </c>
      <c r="F10" s="74">
        <v>1931.9327731092437</v>
      </c>
      <c r="G10" s="74">
        <f t="shared" si="0"/>
        <v>367.06722689075633</v>
      </c>
      <c r="H10" s="74">
        <f t="shared" si="1"/>
        <v>2299</v>
      </c>
      <c r="I10" s="74">
        <f t="shared" si="2"/>
        <v>2299</v>
      </c>
      <c r="M10" s="91"/>
      <c r="N10" s="92"/>
    </row>
    <row r="11" spans="1:14" s="58" customFormat="1" ht="27" customHeight="1" x14ac:dyDescent="0.25">
      <c r="A11" s="107" t="s">
        <v>1028</v>
      </c>
      <c r="B11" s="108"/>
      <c r="C11" s="108"/>
      <c r="D11" s="108"/>
      <c r="E11" s="108"/>
      <c r="F11" s="108"/>
      <c r="G11" s="108"/>
      <c r="H11" s="109"/>
      <c r="I11" s="75">
        <f>SUM(I3:I10)</f>
        <v>9894240</v>
      </c>
    </row>
    <row r="12" spans="1:14" s="77" customFormat="1" ht="24.75" customHeight="1" x14ac:dyDescent="0.25">
      <c r="A12" s="76" t="s">
        <v>1065</v>
      </c>
      <c r="B12" s="79"/>
      <c r="C12" s="80"/>
      <c r="D12" s="80"/>
      <c r="E12" s="80"/>
      <c r="F12" s="80"/>
      <c r="G12" s="80"/>
      <c r="H12" s="80"/>
      <c r="I12" s="80"/>
    </row>
  </sheetData>
  <mergeCells count="2">
    <mergeCell ref="A1:I1"/>
    <mergeCell ref="A11:H11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21"/>
  <sheetViews>
    <sheetView zoomScaleNormal="100" workbookViewId="0">
      <selection sqref="A1:I21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795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x14ac:dyDescent="0.25">
      <c r="A3" s="72">
        <v>90</v>
      </c>
      <c r="B3" s="72">
        <v>90</v>
      </c>
      <c r="C3" s="72"/>
      <c r="D3" s="67" t="s">
        <v>796</v>
      </c>
      <c r="E3" s="71">
        <v>1</v>
      </c>
      <c r="F3" s="74">
        <v>1579.8319327731092</v>
      </c>
      <c r="G3" s="74">
        <f>+F3*19%</f>
        <v>300.16806722689074</v>
      </c>
      <c r="H3" s="74">
        <f>+F3+G3</f>
        <v>1880</v>
      </c>
      <c r="I3" s="74">
        <f>+E3*H3</f>
        <v>1880</v>
      </c>
      <c r="M3" s="91"/>
      <c r="N3" s="92"/>
    </row>
    <row r="4" spans="1:14" s="58" customFormat="1" ht="33" x14ac:dyDescent="0.25">
      <c r="A4" s="72">
        <v>91</v>
      </c>
      <c r="B4" s="72">
        <v>91</v>
      </c>
      <c r="C4" s="72"/>
      <c r="D4" s="67" t="s">
        <v>797</v>
      </c>
      <c r="E4" s="71">
        <v>1</v>
      </c>
      <c r="F4" s="74">
        <v>1579.8319327731092</v>
      </c>
      <c r="G4" s="74">
        <f t="shared" ref="G4:G19" si="0">+F4*19%</f>
        <v>300.16806722689074</v>
      </c>
      <c r="H4" s="74">
        <f t="shared" ref="H4:H19" si="1">+F4+G4</f>
        <v>1880</v>
      </c>
      <c r="I4" s="74">
        <f t="shared" ref="I4:I19" si="2">+E4*H4</f>
        <v>1880</v>
      </c>
      <c r="M4" s="91"/>
      <c r="N4" s="92"/>
    </row>
    <row r="5" spans="1:14" s="58" customFormat="1" ht="33" x14ac:dyDescent="0.25">
      <c r="A5" s="72">
        <v>92</v>
      </c>
      <c r="B5" s="72">
        <v>92</v>
      </c>
      <c r="C5" s="72"/>
      <c r="D5" s="67" t="s">
        <v>798</v>
      </c>
      <c r="E5" s="71">
        <v>1</v>
      </c>
      <c r="F5" s="74">
        <v>1579.8319327731092</v>
      </c>
      <c r="G5" s="74">
        <f t="shared" si="0"/>
        <v>300.16806722689074</v>
      </c>
      <c r="H5" s="74">
        <f t="shared" si="1"/>
        <v>1880</v>
      </c>
      <c r="I5" s="74">
        <f t="shared" si="2"/>
        <v>1880</v>
      </c>
      <c r="M5" s="91"/>
      <c r="N5" s="92"/>
    </row>
    <row r="6" spans="1:14" s="58" customFormat="1" ht="33" x14ac:dyDescent="0.25">
      <c r="A6" s="72">
        <v>93</v>
      </c>
      <c r="B6" s="72">
        <v>93</v>
      </c>
      <c r="C6" s="72"/>
      <c r="D6" s="67" t="s">
        <v>799</v>
      </c>
      <c r="E6" s="71">
        <v>1</v>
      </c>
      <c r="F6" s="74">
        <v>1579.8319327731092</v>
      </c>
      <c r="G6" s="74">
        <f t="shared" si="0"/>
        <v>300.16806722689074</v>
      </c>
      <c r="H6" s="74">
        <f t="shared" si="1"/>
        <v>1880</v>
      </c>
      <c r="I6" s="74">
        <f t="shared" si="2"/>
        <v>1880</v>
      </c>
      <c r="M6" s="91"/>
      <c r="N6" s="92"/>
    </row>
    <row r="7" spans="1:14" s="58" customFormat="1" ht="33" x14ac:dyDescent="0.25">
      <c r="A7" s="72">
        <v>239</v>
      </c>
      <c r="B7" s="72">
        <v>239</v>
      </c>
      <c r="C7" s="72" t="s">
        <v>406</v>
      </c>
      <c r="D7" s="67" t="s">
        <v>1066</v>
      </c>
      <c r="E7" s="71">
        <v>93</v>
      </c>
      <c r="F7" s="74">
        <v>3985.7142857142858</v>
      </c>
      <c r="G7" s="74">
        <f t="shared" si="0"/>
        <v>757.28571428571433</v>
      </c>
      <c r="H7" s="74">
        <f t="shared" si="1"/>
        <v>4743</v>
      </c>
      <c r="I7" s="74">
        <f t="shared" si="2"/>
        <v>441099</v>
      </c>
      <c r="M7" s="91"/>
      <c r="N7" s="92"/>
    </row>
    <row r="8" spans="1:14" s="58" customFormat="1" ht="16.5" x14ac:dyDescent="0.25">
      <c r="A8" s="72">
        <v>270</v>
      </c>
      <c r="B8" s="72">
        <v>270</v>
      </c>
      <c r="C8" s="72" t="s">
        <v>457</v>
      </c>
      <c r="D8" s="67" t="s">
        <v>917</v>
      </c>
      <c r="E8" s="71">
        <v>205</v>
      </c>
      <c r="F8" s="74">
        <v>930.2521008403362</v>
      </c>
      <c r="G8" s="74">
        <f t="shared" si="0"/>
        <v>176.74789915966389</v>
      </c>
      <c r="H8" s="74">
        <f t="shared" si="1"/>
        <v>1107</v>
      </c>
      <c r="I8" s="74">
        <f t="shared" si="2"/>
        <v>226935</v>
      </c>
      <c r="M8" s="91"/>
      <c r="N8" s="92"/>
    </row>
    <row r="9" spans="1:14" s="58" customFormat="1" ht="16.5" x14ac:dyDescent="0.25">
      <c r="A9" s="72">
        <v>324</v>
      </c>
      <c r="B9" s="72">
        <v>324</v>
      </c>
      <c r="C9" s="72" t="s">
        <v>545</v>
      </c>
      <c r="D9" s="67" t="s">
        <v>959</v>
      </c>
      <c r="E9" s="71">
        <v>23</v>
      </c>
      <c r="F9" s="74">
        <v>398.31932773109247</v>
      </c>
      <c r="G9" s="74">
        <f t="shared" si="0"/>
        <v>75.680672268907571</v>
      </c>
      <c r="H9" s="74">
        <f t="shared" si="1"/>
        <v>474.00000000000006</v>
      </c>
      <c r="I9" s="74">
        <f t="shared" si="2"/>
        <v>10902.000000000002</v>
      </c>
      <c r="M9" s="91"/>
      <c r="N9" s="92"/>
    </row>
    <row r="10" spans="1:14" s="58" customFormat="1" ht="16.5" x14ac:dyDescent="0.25">
      <c r="A10" s="72">
        <v>325</v>
      </c>
      <c r="B10" s="72">
        <v>325</v>
      </c>
      <c r="C10" s="72" t="s">
        <v>547</v>
      </c>
      <c r="D10" s="67" t="s">
        <v>960</v>
      </c>
      <c r="E10" s="71">
        <v>32</v>
      </c>
      <c r="F10" s="74">
        <v>411.76470588235298</v>
      </c>
      <c r="G10" s="74">
        <f t="shared" si="0"/>
        <v>78.235294117647072</v>
      </c>
      <c r="H10" s="74">
        <f t="shared" si="1"/>
        <v>490.00000000000006</v>
      </c>
      <c r="I10" s="74">
        <f t="shared" si="2"/>
        <v>15680.000000000002</v>
      </c>
      <c r="M10" s="91"/>
      <c r="N10" s="92"/>
    </row>
    <row r="11" spans="1:14" s="58" customFormat="1" ht="16.5" x14ac:dyDescent="0.25">
      <c r="A11" s="72">
        <v>333</v>
      </c>
      <c r="B11" s="72">
        <v>333</v>
      </c>
      <c r="C11" s="72"/>
      <c r="D11" s="67" t="s">
        <v>968</v>
      </c>
      <c r="E11" s="71">
        <v>14</v>
      </c>
      <c r="F11" s="74">
        <v>536.97478991596643</v>
      </c>
      <c r="G11" s="74">
        <f t="shared" si="0"/>
        <v>102.02521008403362</v>
      </c>
      <c r="H11" s="74">
        <f t="shared" si="1"/>
        <v>639</v>
      </c>
      <c r="I11" s="74">
        <f t="shared" si="2"/>
        <v>8946</v>
      </c>
      <c r="M11" s="91"/>
      <c r="N11" s="92"/>
    </row>
    <row r="12" spans="1:14" s="58" customFormat="1" ht="16.5" x14ac:dyDescent="0.25">
      <c r="A12" s="72">
        <v>334</v>
      </c>
      <c r="B12" s="72">
        <v>334</v>
      </c>
      <c r="C12" s="72"/>
      <c r="D12" s="67" t="s">
        <v>969</v>
      </c>
      <c r="E12" s="71">
        <v>69</v>
      </c>
      <c r="F12" s="74">
        <v>552.10084033613452</v>
      </c>
      <c r="G12" s="74">
        <f t="shared" si="0"/>
        <v>104.89915966386556</v>
      </c>
      <c r="H12" s="74">
        <f t="shared" si="1"/>
        <v>657.00000000000011</v>
      </c>
      <c r="I12" s="74">
        <f t="shared" si="2"/>
        <v>45333.000000000007</v>
      </c>
      <c r="M12" s="91"/>
      <c r="N12" s="92"/>
    </row>
    <row r="13" spans="1:14" s="58" customFormat="1" ht="16.5" x14ac:dyDescent="0.25">
      <c r="A13" s="72">
        <v>335</v>
      </c>
      <c r="B13" s="72">
        <v>335</v>
      </c>
      <c r="C13" s="72"/>
      <c r="D13" s="67" t="s">
        <v>970</v>
      </c>
      <c r="E13" s="71">
        <v>438</v>
      </c>
      <c r="F13" s="74">
        <v>561.34453781512605</v>
      </c>
      <c r="G13" s="74">
        <f t="shared" si="0"/>
        <v>106.65546218487395</v>
      </c>
      <c r="H13" s="74">
        <f t="shared" si="1"/>
        <v>668</v>
      </c>
      <c r="I13" s="74">
        <f t="shared" si="2"/>
        <v>292584</v>
      </c>
      <c r="M13" s="91"/>
      <c r="N13" s="92"/>
    </row>
    <row r="14" spans="1:14" s="58" customFormat="1" ht="16.5" x14ac:dyDescent="0.25">
      <c r="A14" s="72">
        <v>336</v>
      </c>
      <c r="B14" s="72">
        <v>336</v>
      </c>
      <c r="C14" s="72"/>
      <c r="D14" s="67" t="s">
        <v>971</v>
      </c>
      <c r="E14" s="71">
        <v>29</v>
      </c>
      <c r="F14" s="74">
        <v>477.31092436974791</v>
      </c>
      <c r="G14" s="74">
        <f t="shared" si="0"/>
        <v>90.689075630252105</v>
      </c>
      <c r="H14" s="74">
        <f t="shared" si="1"/>
        <v>568</v>
      </c>
      <c r="I14" s="74">
        <f t="shared" si="2"/>
        <v>16472</v>
      </c>
      <c r="M14" s="91"/>
      <c r="N14" s="92"/>
    </row>
    <row r="15" spans="1:14" s="58" customFormat="1" ht="16.5" x14ac:dyDescent="0.25">
      <c r="A15" s="72">
        <v>337</v>
      </c>
      <c r="B15" s="72">
        <v>337</v>
      </c>
      <c r="C15" s="72"/>
      <c r="D15" s="67" t="s">
        <v>972</v>
      </c>
      <c r="E15" s="71">
        <v>19</v>
      </c>
      <c r="F15" s="74">
        <v>489.07563025210084</v>
      </c>
      <c r="G15" s="74">
        <f t="shared" si="0"/>
        <v>92.924369747899163</v>
      </c>
      <c r="H15" s="74">
        <f t="shared" si="1"/>
        <v>582</v>
      </c>
      <c r="I15" s="74">
        <f t="shared" si="2"/>
        <v>11058</v>
      </c>
      <c r="M15" s="91"/>
      <c r="N15" s="92"/>
    </row>
    <row r="16" spans="1:14" s="58" customFormat="1" ht="16.5" x14ac:dyDescent="0.25">
      <c r="A16" s="72">
        <v>342</v>
      </c>
      <c r="B16" s="72">
        <v>342</v>
      </c>
      <c r="C16" s="72" t="s">
        <v>576</v>
      </c>
      <c r="D16" s="67" t="s">
        <v>977</v>
      </c>
      <c r="E16" s="71">
        <v>383</v>
      </c>
      <c r="F16" s="74">
        <v>317.64705882352945</v>
      </c>
      <c r="G16" s="74">
        <f t="shared" si="0"/>
        <v>60.352941176470594</v>
      </c>
      <c r="H16" s="74">
        <f t="shared" si="1"/>
        <v>378.00000000000006</v>
      </c>
      <c r="I16" s="74">
        <f t="shared" si="2"/>
        <v>144774.00000000003</v>
      </c>
      <c r="M16" s="91"/>
      <c r="N16" s="92"/>
    </row>
    <row r="17" spans="1:14" s="58" customFormat="1" ht="16.5" x14ac:dyDescent="0.25">
      <c r="A17" s="72">
        <v>343</v>
      </c>
      <c r="B17" s="72">
        <v>343</v>
      </c>
      <c r="C17" s="72" t="s">
        <v>578</v>
      </c>
      <c r="D17" s="67" t="s">
        <v>978</v>
      </c>
      <c r="E17" s="71">
        <v>750</v>
      </c>
      <c r="F17" s="74">
        <v>326.89075630252103</v>
      </c>
      <c r="G17" s="74">
        <f t="shared" si="0"/>
        <v>62.109243697478995</v>
      </c>
      <c r="H17" s="74">
        <f t="shared" si="1"/>
        <v>389</v>
      </c>
      <c r="I17" s="74">
        <f t="shared" si="2"/>
        <v>291750</v>
      </c>
      <c r="M17" s="91"/>
      <c r="N17" s="92"/>
    </row>
    <row r="18" spans="1:14" s="58" customFormat="1" ht="16.5" x14ac:dyDescent="0.25">
      <c r="A18" s="72">
        <v>345</v>
      </c>
      <c r="B18" s="72">
        <v>345</v>
      </c>
      <c r="C18" s="72" t="s">
        <v>582</v>
      </c>
      <c r="D18" s="67" t="s">
        <v>980</v>
      </c>
      <c r="E18" s="71">
        <v>600</v>
      </c>
      <c r="F18" s="74">
        <v>344.53781512605042</v>
      </c>
      <c r="G18" s="74">
        <f t="shared" si="0"/>
        <v>65.462184873949582</v>
      </c>
      <c r="H18" s="74">
        <f t="shared" si="1"/>
        <v>410</v>
      </c>
      <c r="I18" s="74">
        <f t="shared" si="2"/>
        <v>246000</v>
      </c>
      <c r="M18" s="91"/>
      <c r="N18" s="92"/>
    </row>
    <row r="19" spans="1:14" s="58" customFormat="1" ht="16.5" x14ac:dyDescent="0.25">
      <c r="A19" s="72">
        <v>393</v>
      </c>
      <c r="B19" s="72">
        <v>393</v>
      </c>
      <c r="C19" s="72" t="s">
        <v>663</v>
      </c>
      <c r="D19" s="67" t="s">
        <v>1020</v>
      </c>
      <c r="E19" s="71">
        <v>94</v>
      </c>
      <c r="F19" s="74">
        <v>2267.2268907563025</v>
      </c>
      <c r="G19" s="74">
        <f t="shared" si="0"/>
        <v>430.77310924369749</v>
      </c>
      <c r="H19" s="74">
        <f t="shared" si="1"/>
        <v>2698</v>
      </c>
      <c r="I19" s="74">
        <f t="shared" si="2"/>
        <v>253612</v>
      </c>
      <c r="M19" s="91"/>
      <c r="N19" s="92"/>
    </row>
    <row r="20" spans="1:14" s="58" customFormat="1" ht="27" customHeight="1" x14ac:dyDescent="0.25">
      <c r="A20" s="107" t="s">
        <v>1028</v>
      </c>
      <c r="B20" s="108"/>
      <c r="C20" s="108"/>
      <c r="D20" s="108"/>
      <c r="E20" s="108"/>
      <c r="F20" s="108"/>
      <c r="G20" s="108"/>
      <c r="H20" s="109"/>
      <c r="I20" s="75">
        <f>SUM(I3:I19)</f>
        <v>2012665</v>
      </c>
    </row>
    <row r="21" spans="1:14" s="77" customFormat="1" ht="24.75" customHeight="1" x14ac:dyDescent="0.25">
      <c r="A21" s="76" t="s">
        <v>1067</v>
      </c>
      <c r="B21" s="79"/>
      <c r="C21" s="80"/>
      <c r="D21" s="80"/>
      <c r="E21" s="80"/>
      <c r="F21" s="80"/>
      <c r="G21" s="80"/>
      <c r="H21" s="80"/>
      <c r="I21" s="80"/>
    </row>
  </sheetData>
  <mergeCells count="2">
    <mergeCell ref="A1:I1"/>
    <mergeCell ref="A20:H20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5"/>
  <sheetViews>
    <sheetView zoomScaleNormal="100" workbookViewId="0">
      <selection activeCell="A3" sqref="A3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82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x14ac:dyDescent="0.25">
      <c r="A3" s="72">
        <v>308</v>
      </c>
      <c r="B3" s="72">
        <v>308</v>
      </c>
      <c r="C3" s="72" t="s">
        <v>515</v>
      </c>
      <c r="D3" s="67" t="s">
        <v>945</v>
      </c>
      <c r="E3" s="71">
        <v>1</v>
      </c>
      <c r="F3" s="74">
        <v>15800.840336134455</v>
      </c>
      <c r="G3" s="74">
        <f>+F3*19%</f>
        <v>3002.1596638655465</v>
      </c>
      <c r="H3" s="74">
        <f>+F3+G3</f>
        <v>18803</v>
      </c>
      <c r="I3" s="74">
        <f>+E3*H3</f>
        <v>18803</v>
      </c>
      <c r="M3" s="91"/>
      <c r="N3" s="92"/>
    </row>
    <row r="4" spans="1:14" s="58" customFormat="1" ht="27" customHeight="1" x14ac:dyDescent="0.25">
      <c r="A4" s="107" t="s">
        <v>1028</v>
      </c>
      <c r="B4" s="108"/>
      <c r="C4" s="108"/>
      <c r="D4" s="108"/>
      <c r="E4" s="108"/>
      <c r="F4" s="108"/>
      <c r="G4" s="108"/>
      <c r="H4" s="109"/>
      <c r="I4" s="75">
        <f>SUM(I3:I3)</f>
        <v>18803</v>
      </c>
    </row>
    <row r="5" spans="1:14" s="77" customFormat="1" ht="24.75" customHeight="1" x14ac:dyDescent="0.25">
      <c r="A5" s="76" t="s">
        <v>1068</v>
      </c>
      <c r="B5" s="79"/>
      <c r="C5" s="80"/>
      <c r="D5" s="80"/>
      <c r="E5" s="80"/>
      <c r="F5" s="80"/>
      <c r="G5" s="80"/>
      <c r="H5" s="80"/>
      <c r="I5" s="80"/>
    </row>
  </sheetData>
  <mergeCells count="2">
    <mergeCell ref="A1:I1"/>
    <mergeCell ref="A4:H4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5"/>
  <sheetViews>
    <sheetView zoomScaleNormal="100" workbookViewId="0">
      <selection sqref="A1:I5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807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49.5" x14ac:dyDescent="0.25">
      <c r="A3" s="72">
        <v>106</v>
      </c>
      <c r="B3" s="72">
        <v>106</v>
      </c>
      <c r="C3" s="72" t="s">
        <v>213</v>
      </c>
      <c r="D3" s="67" t="s">
        <v>808</v>
      </c>
      <c r="E3" s="71">
        <v>40</v>
      </c>
      <c r="F3" s="74">
        <v>1680.6722689075632</v>
      </c>
      <c r="G3" s="74">
        <f>+F3*19%</f>
        <v>319.32773109243703</v>
      </c>
      <c r="H3" s="74">
        <f>+F3+G3</f>
        <v>2000.0000000000002</v>
      </c>
      <c r="I3" s="74">
        <f>+E3*H3</f>
        <v>80000.000000000015</v>
      </c>
      <c r="M3" s="91"/>
      <c r="N3" s="92"/>
    </row>
    <row r="4" spans="1:14" s="58" customFormat="1" ht="27" customHeight="1" x14ac:dyDescent="0.25">
      <c r="A4" s="107" t="s">
        <v>1028</v>
      </c>
      <c r="B4" s="108"/>
      <c r="C4" s="108"/>
      <c r="D4" s="108"/>
      <c r="E4" s="108"/>
      <c r="F4" s="108"/>
      <c r="G4" s="108"/>
      <c r="H4" s="109"/>
      <c r="I4" s="75">
        <f>SUM(I3)</f>
        <v>80000.000000000015</v>
      </c>
    </row>
    <row r="5" spans="1:14" s="77" customFormat="1" ht="24.75" customHeight="1" x14ac:dyDescent="0.25">
      <c r="A5" s="76" t="s">
        <v>1069</v>
      </c>
      <c r="B5" s="79"/>
      <c r="C5" s="80"/>
      <c r="D5" s="80"/>
      <c r="E5" s="80"/>
      <c r="F5" s="80"/>
      <c r="G5" s="80"/>
      <c r="H5" s="80"/>
      <c r="I5" s="80"/>
    </row>
  </sheetData>
  <mergeCells count="2">
    <mergeCell ref="A1:I1"/>
    <mergeCell ref="A4:H4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7"/>
  <sheetViews>
    <sheetView zoomScaleNormal="100" workbookViewId="0">
      <selection activeCell="A13" sqref="A13"/>
    </sheetView>
  </sheetViews>
  <sheetFormatPr baseColWidth="10" defaultRowHeight="15" x14ac:dyDescent="0.25"/>
  <cols>
    <col min="1" max="1" width="5.85546875" style="23" bestFit="1" customWidth="1"/>
    <col min="2" max="2" width="5.42578125" style="23" bestFit="1" customWidth="1"/>
    <col min="3" max="3" width="14.28515625" bestFit="1" customWidth="1"/>
    <col min="4" max="4" width="58" customWidth="1"/>
    <col min="5" max="5" width="11.42578125" style="23"/>
    <col min="8" max="8" width="16.5703125" bestFit="1" customWidth="1"/>
    <col min="9" max="9" width="17.140625" customWidth="1"/>
    <col min="10" max="10" width="71.85546875" bestFit="1" customWidth="1"/>
  </cols>
  <sheetData>
    <row r="1" spans="1:14" ht="27" customHeight="1" x14ac:dyDescent="0.25">
      <c r="A1" s="106" t="s">
        <v>839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24.75" customHeight="1" x14ac:dyDescent="0.25">
      <c r="A3" s="72">
        <v>161</v>
      </c>
      <c r="B3" s="72">
        <v>161</v>
      </c>
      <c r="C3" s="72" t="s">
        <v>287</v>
      </c>
      <c r="D3" s="67" t="s">
        <v>1070</v>
      </c>
      <c r="E3" s="71">
        <v>166</v>
      </c>
      <c r="F3" s="74">
        <v>32000</v>
      </c>
      <c r="G3" s="74">
        <f>+F3*19%</f>
        <v>6080</v>
      </c>
      <c r="H3" s="74">
        <f>+F3+G3</f>
        <v>38080</v>
      </c>
      <c r="I3" s="74">
        <f>+E3*H3</f>
        <v>6321280</v>
      </c>
      <c r="M3" s="91"/>
      <c r="N3" s="92"/>
    </row>
    <row r="4" spans="1:14" s="58" customFormat="1" ht="33" x14ac:dyDescent="0.25">
      <c r="A4" s="72">
        <v>229</v>
      </c>
      <c r="B4" s="72">
        <v>229</v>
      </c>
      <c r="C4" s="72" t="s">
        <v>394</v>
      </c>
      <c r="D4" s="67" t="s">
        <v>889</v>
      </c>
      <c r="E4" s="71">
        <v>1</v>
      </c>
      <c r="F4" s="74">
        <v>405000</v>
      </c>
      <c r="G4" s="74">
        <f t="shared" ref="G4:G5" si="0">+F4*19%</f>
        <v>76950</v>
      </c>
      <c r="H4" s="74">
        <f t="shared" ref="H4:H5" si="1">+F4+G4</f>
        <v>481950</v>
      </c>
      <c r="I4" s="74">
        <f t="shared" ref="I4:I5" si="2">+E4*H4</f>
        <v>481950</v>
      </c>
      <c r="M4" s="91"/>
      <c r="N4" s="92"/>
    </row>
    <row r="5" spans="1:14" s="58" customFormat="1" ht="33" x14ac:dyDescent="0.25">
      <c r="A5" s="72">
        <v>233</v>
      </c>
      <c r="B5" s="72">
        <v>233</v>
      </c>
      <c r="C5" s="72" t="s">
        <v>398</v>
      </c>
      <c r="D5" s="67" t="s">
        <v>891</v>
      </c>
      <c r="E5" s="71">
        <v>22</v>
      </c>
      <c r="F5" s="74">
        <v>225000</v>
      </c>
      <c r="G5" s="74">
        <f t="shared" si="0"/>
        <v>42750</v>
      </c>
      <c r="H5" s="74">
        <f t="shared" si="1"/>
        <v>267750</v>
      </c>
      <c r="I5" s="74">
        <f t="shared" si="2"/>
        <v>5890500</v>
      </c>
      <c r="M5" s="91"/>
      <c r="N5" s="92"/>
    </row>
    <row r="6" spans="1:14" s="58" customFormat="1" ht="27" customHeight="1" x14ac:dyDescent="0.25">
      <c r="A6" s="107" t="s">
        <v>1028</v>
      </c>
      <c r="B6" s="108"/>
      <c r="C6" s="108"/>
      <c r="D6" s="108"/>
      <c r="E6" s="108"/>
      <c r="F6" s="108"/>
      <c r="G6" s="108"/>
      <c r="H6" s="109"/>
      <c r="I6" s="75">
        <f>SUM(I3:I5)</f>
        <v>12693730</v>
      </c>
    </row>
    <row r="7" spans="1:14" s="77" customFormat="1" ht="24.75" customHeight="1" x14ac:dyDescent="0.25">
      <c r="A7" s="76" t="s">
        <v>1071</v>
      </c>
      <c r="B7" s="79"/>
      <c r="C7" s="80"/>
      <c r="D7" s="80"/>
      <c r="E7" s="80"/>
      <c r="F7" s="80"/>
      <c r="G7" s="80"/>
      <c r="H7" s="80"/>
      <c r="I7" s="80"/>
    </row>
  </sheetData>
  <mergeCells count="2">
    <mergeCell ref="A1:I1"/>
    <mergeCell ref="A6:H6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318"/>
  <sheetViews>
    <sheetView zoomScaleNormal="100" workbookViewId="0">
      <selection activeCell="A11" sqref="A11:H11"/>
    </sheetView>
  </sheetViews>
  <sheetFormatPr baseColWidth="10" defaultRowHeight="15" x14ac:dyDescent="0.25"/>
  <cols>
    <col min="1" max="1" width="5.85546875" style="23" bestFit="1" customWidth="1"/>
    <col min="2" max="2" width="5.42578125" bestFit="1" customWidth="1"/>
    <col min="3" max="3" width="44.7109375" customWidth="1"/>
    <col min="4" max="4" width="11.42578125" style="23"/>
    <col min="7" max="7" width="16.5703125" bestFit="1" customWidth="1"/>
    <col min="8" max="8" width="16.85546875" bestFit="1" customWidth="1"/>
    <col min="11" max="11" width="17.140625" bestFit="1" customWidth="1"/>
  </cols>
  <sheetData>
    <row r="1" spans="1:13" ht="27" customHeight="1" x14ac:dyDescent="0.25">
      <c r="A1" s="106" t="s">
        <v>710</v>
      </c>
      <c r="B1" s="106"/>
      <c r="C1" s="106"/>
      <c r="D1" s="106"/>
      <c r="E1" s="106"/>
      <c r="F1" s="106"/>
      <c r="G1" s="106"/>
      <c r="H1" s="106"/>
    </row>
    <row r="2" spans="1:13" ht="37.5" customHeight="1" x14ac:dyDescent="0.25">
      <c r="A2" s="78" t="s">
        <v>0</v>
      </c>
      <c r="B2" s="78" t="s">
        <v>1</v>
      </c>
      <c r="C2" s="78" t="s">
        <v>2</v>
      </c>
      <c r="D2" s="78" t="s">
        <v>7</v>
      </c>
      <c r="E2" s="78" t="s">
        <v>8</v>
      </c>
      <c r="F2" s="78" t="s">
        <v>728</v>
      </c>
      <c r="G2" s="78" t="s">
        <v>1026</v>
      </c>
      <c r="H2" s="78" t="s">
        <v>1027</v>
      </c>
    </row>
    <row r="3" spans="1:13" ht="33" customHeight="1" x14ac:dyDescent="0.25">
      <c r="A3" s="72">
        <v>4</v>
      </c>
      <c r="B3" s="72">
        <v>4</v>
      </c>
      <c r="C3" s="73" t="s">
        <v>1042</v>
      </c>
      <c r="D3" s="71">
        <v>1</v>
      </c>
      <c r="E3" s="74">
        <v>65</v>
      </c>
      <c r="F3" s="74">
        <f t="shared" ref="F3:F6" si="0">+E3*19%</f>
        <v>12.35</v>
      </c>
      <c r="G3" s="74">
        <f t="shared" ref="G3:G6" si="1">+E3+F3</f>
        <v>77.349999999999994</v>
      </c>
      <c r="H3" s="74">
        <f t="shared" ref="H3:H6" si="2">+G3*D3</f>
        <v>77.349999999999994</v>
      </c>
      <c r="L3" s="70"/>
      <c r="M3" s="69"/>
    </row>
    <row r="4" spans="1:13" ht="33" customHeight="1" x14ac:dyDescent="0.25">
      <c r="A4" s="72">
        <v>162</v>
      </c>
      <c r="B4" s="72">
        <v>162</v>
      </c>
      <c r="C4" s="73" t="s">
        <v>841</v>
      </c>
      <c r="D4" s="71">
        <v>10000</v>
      </c>
      <c r="E4" s="74">
        <v>189.07563025210084</v>
      </c>
      <c r="F4" s="74">
        <f t="shared" si="0"/>
        <v>35.924369747899156</v>
      </c>
      <c r="G4" s="74">
        <f t="shared" si="1"/>
        <v>225</v>
      </c>
      <c r="H4" s="74">
        <f t="shared" si="2"/>
        <v>2250000</v>
      </c>
    </row>
    <row r="5" spans="1:13" ht="33" customHeight="1" x14ac:dyDescent="0.25">
      <c r="A5" s="72">
        <v>179</v>
      </c>
      <c r="B5" s="72">
        <v>179</v>
      </c>
      <c r="C5" s="73" t="s">
        <v>854</v>
      </c>
      <c r="D5" s="71">
        <v>29</v>
      </c>
      <c r="E5" s="74">
        <v>15000</v>
      </c>
      <c r="F5" s="74">
        <f t="shared" si="0"/>
        <v>2850</v>
      </c>
      <c r="G5" s="74">
        <f t="shared" si="1"/>
        <v>17850</v>
      </c>
      <c r="H5" s="74">
        <f t="shared" si="2"/>
        <v>517650</v>
      </c>
    </row>
    <row r="6" spans="1:13" ht="33" customHeight="1" x14ac:dyDescent="0.25">
      <c r="A6" s="72">
        <v>180</v>
      </c>
      <c r="B6" s="72">
        <v>180</v>
      </c>
      <c r="C6" s="73" t="s">
        <v>855</v>
      </c>
      <c r="D6" s="71">
        <v>21</v>
      </c>
      <c r="E6" s="74">
        <v>15000</v>
      </c>
      <c r="F6" s="74">
        <f t="shared" si="0"/>
        <v>2850</v>
      </c>
      <c r="G6" s="74">
        <f t="shared" si="1"/>
        <v>17850</v>
      </c>
      <c r="H6" s="74">
        <f t="shared" si="2"/>
        <v>374850</v>
      </c>
    </row>
    <row r="7" spans="1:13" ht="27" customHeight="1" x14ac:dyDescent="0.3">
      <c r="A7" s="107" t="s">
        <v>1028</v>
      </c>
      <c r="B7" s="108"/>
      <c r="C7" s="108"/>
      <c r="D7" s="108"/>
      <c r="E7" s="108"/>
      <c r="F7" s="108"/>
      <c r="G7" s="109"/>
      <c r="H7" s="75">
        <f>SUM(H3:H6)</f>
        <v>3142577.35</v>
      </c>
      <c r="K7" s="95">
        <f>+H7</f>
        <v>3142577.35</v>
      </c>
    </row>
    <row r="8" spans="1:13" ht="27.75" customHeight="1" x14ac:dyDescent="0.3">
      <c r="A8" s="76" t="s">
        <v>1029</v>
      </c>
      <c r="B8" s="79"/>
      <c r="C8" s="80"/>
      <c r="D8" s="80"/>
      <c r="E8" s="80"/>
      <c r="F8" s="80"/>
      <c r="G8" s="80"/>
      <c r="H8" s="80"/>
      <c r="K8" s="96"/>
    </row>
    <row r="9" spans="1:13" ht="17.25" x14ac:dyDescent="0.3">
      <c r="K9" s="96"/>
    </row>
    <row r="10" spans="1:13" ht="17.25" x14ac:dyDescent="0.3">
      <c r="K10" s="96"/>
    </row>
    <row r="11" spans="1:13" ht="17.25" x14ac:dyDescent="0.3">
      <c r="A11" s="106" t="s">
        <v>791</v>
      </c>
      <c r="B11" s="106"/>
      <c r="C11" s="106"/>
      <c r="D11" s="106"/>
      <c r="E11" s="106"/>
      <c r="F11" s="106"/>
      <c r="G11" s="106"/>
      <c r="H11" s="106"/>
      <c r="K11" s="96"/>
    </row>
    <row r="12" spans="1:13" ht="33" x14ac:dyDescent="0.3">
      <c r="A12" s="78" t="s">
        <v>0</v>
      </c>
      <c r="B12" s="78" t="s">
        <v>1</v>
      </c>
      <c r="C12" s="78" t="s">
        <v>2</v>
      </c>
      <c r="D12" s="78" t="s">
        <v>7</v>
      </c>
      <c r="E12" s="78" t="s">
        <v>8</v>
      </c>
      <c r="F12" s="78" t="s">
        <v>728</v>
      </c>
      <c r="G12" s="78" t="s">
        <v>1026</v>
      </c>
      <c r="H12" s="78" t="s">
        <v>1027</v>
      </c>
      <c r="K12" s="96"/>
    </row>
    <row r="13" spans="1:13" ht="33" x14ac:dyDescent="0.3">
      <c r="A13" s="72">
        <v>171</v>
      </c>
      <c r="B13" s="66">
        <v>171</v>
      </c>
      <c r="C13" s="73" t="s">
        <v>845</v>
      </c>
      <c r="D13" s="71">
        <v>1</v>
      </c>
      <c r="E13" s="74">
        <v>1033613.4453781513</v>
      </c>
      <c r="F13" s="74">
        <f>+E13*19%</f>
        <v>196386.55462184874</v>
      </c>
      <c r="G13" s="74">
        <f>+E13+F13</f>
        <v>1230000</v>
      </c>
      <c r="H13" s="74">
        <f>+D13*G13</f>
        <v>1230000</v>
      </c>
      <c r="K13" s="96"/>
    </row>
    <row r="14" spans="1:13" ht="33" x14ac:dyDescent="0.3">
      <c r="A14" s="72">
        <v>349</v>
      </c>
      <c r="B14" s="66">
        <v>349</v>
      </c>
      <c r="C14" s="73" t="s">
        <v>984</v>
      </c>
      <c r="D14" s="71">
        <v>1</v>
      </c>
      <c r="E14" s="74">
        <v>7647.0588235294117</v>
      </c>
      <c r="F14" s="74">
        <f t="shared" ref="F14:F20" si="3">+E14*19%</f>
        <v>1452.9411764705883</v>
      </c>
      <c r="G14" s="74">
        <f t="shared" ref="G14:G20" si="4">+E14+F14</f>
        <v>9100</v>
      </c>
      <c r="H14" s="74">
        <f t="shared" ref="H14:H20" si="5">+D14*G14</f>
        <v>9100</v>
      </c>
      <c r="K14" s="96"/>
    </row>
    <row r="15" spans="1:13" ht="49.5" x14ac:dyDescent="0.3">
      <c r="A15" s="72">
        <v>350</v>
      </c>
      <c r="B15" s="66">
        <v>350</v>
      </c>
      <c r="C15" s="73" t="s">
        <v>985</v>
      </c>
      <c r="D15" s="71">
        <v>32</v>
      </c>
      <c r="E15" s="74">
        <v>4453.7815126050418</v>
      </c>
      <c r="F15" s="74">
        <f t="shared" si="3"/>
        <v>846.21848739495795</v>
      </c>
      <c r="G15" s="74">
        <f t="shared" si="4"/>
        <v>5300</v>
      </c>
      <c r="H15" s="74">
        <f t="shared" si="5"/>
        <v>169600</v>
      </c>
      <c r="K15" s="96"/>
    </row>
    <row r="16" spans="1:13" ht="49.5" x14ac:dyDescent="0.3">
      <c r="A16" s="72">
        <v>352</v>
      </c>
      <c r="B16" s="66">
        <v>352</v>
      </c>
      <c r="C16" s="73" t="s">
        <v>986</v>
      </c>
      <c r="D16" s="71">
        <v>1</v>
      </c>
      <c r="E16" s="74">
        <v>9831.9327731092435</v>
      </c>
      <c r="F16" s="74">
        <f t="shared" si="3"/>
        <v>1868.0672268907563</v>
      </c>
      <c r="G16" s="74">
        <f t="shared" si="4"/>
        <v>11700</v>
      </c>
      <c r="H16" s="74">
        <f t="shared" si="5"/>
        <v>11700</v>
      </c>
      <c r="K16" s="96"/>
    </row>
    <row r="17" spans="1:11" ht="49.5" x14ac:dyDescent="0.3">
      <c r="A17" s="72">
        <v>353</v>
      </c>
      <c r="B17" s="66">
        <v>353</v>
      </c>
      <c r="C17" s="73" t="s">
        <v>987</v>
      </c>
      <c r="D17" s="71">
        <v>28</v>
      </c>
      <c r="E17" s="74">
        <v>12016.806722689076</v>
      </c>
      <c r="F17" s="74">
        <f t="shared" si="3"/>
        <v>2283.1932773109247</v>
      </c>
      <c r="G17" s="74">
        <f t="shared" si="4"/>
        <v>14300</v>
      </c>
      <c r="H17" s="74">
        <f t="shared" si="5"/>
        <v>400400</v>
      </c>
      <c r="K17" s="96"/>
    </row>
    <row r="18" spans="1:11" ht="49.5" x14ac:dyDescent="0.3">
      <c r="A18" s="72">
        <v>354</v>
      </c>
      <c r="B18" s="66">
        <v>354</v>
      </c>
      <c r="C18" s="73" t="s">
        <v>988</v>
      </c>
      <c r="D18" s="71">
        <v>1</v>
      </c>
      <c r="E18" s="74">
        <v>5798.3193277310929</v>
      </c>
      <c r="F18" s="74">
        <f t="shared" si="3"/>
        <v>1101.6806722689078</v>
      </c>
      <c r="G18" s="74">
        <f t="shared" si="4"/>
        <v>6900.0000000000009</v>
      </c>
      <c r="H18" s="74">
        <f t="shared" si="5"/>
        <v>6900.0000000000009</v>
      </c>
      <c r="K18" s="96"/>
    </row>
    <row r="19" spans="1:11" ht="49.5" x14ac:dyDescent="0.3">
      <c r="A19" s="72">
        <v>355</v>
      </c>
      <c r="B19" s="66">
        <v>355</v>
      </c>
      <c r="C19" s="73" t="s">
        <v>989</v>
      </c>
      <c r="D19" s="71">
        <v>70</v>
      </c>
      <c r="E19" s="74">
        <v>5126.0504201680678</v>
      </c>
      <c r="F19" s="74">
        <f t="shared" si="3"/>
        <v>973.94957983193285</v>
      </c>
      <c r="G19" s="74">
        <f t="shared" si="4"/>
        <v>6100.0000000000009</v>
      </c>
      <c r="H19" s="74">
        <f t="shared" si="5"/>
        <v>427000.00000000006</v>
      </c>
      <c r="K19" s="96"/>
    </row>
    <row r="20" spans="1:11" ht="49.5" x14ac:dyDescent="0.3">
      <c r="A20" s="72">
        <v>356</v>
      </c>
      <c r="B20" s="66">
        <v>356</v>
      </c>
      <c r="C20" s="73" t="s">
        <v>990</v>
      </c>
      <c r="D20" s="71">
        <v>85</v>
      </c>
      <c r="E20" s="74">
        <v>4621.8487394957983</v>
      </c>
      <c r="F20" s="74">
        <f t="shared" si="3"/>
        <v>878.15126050420167</v>
      </c>
      <c r="G20" s="74">
        <f t="shared" si="4"/>
        <v>5500</v>
      </c>
      <c r="H20" s="74">
        <f t="shared" si="5"/>
        <v>467500</v>
      </c>
      <c r="K20" s="96"/>
    </row>
    <row r="21" spans="1:11" ht="17.25" x14ac:dyDescent="0.3">
      <c r="A21" s="107" t="s">
        <v>1028</v>
      </c>
      <c r="B21" s="108"/>
      <c r="C21" s="108"/>
      <c r="D21" s="108"/>
      <c r="E21" s="108"/>
      <c r="F21" s="108"/>
      <c r="G21" s="109"/>
      <c r="H21" s="75">
        <f>SUM(H13:H20)</f>
        <v>2722200</v>
      </c>
      <c r="K21" s="95">
        <f>+H21</f>
        <v>2722200</v>
      </c>
    </row>
    <row r="22" spans="1:11" ht="27.75" customHeight="1" x14ac:dyDescent="0.3">
      <c r="A22" s="76" t="s">
        <v>1030</v>
      </c>
      <c r="B22" s="79"/>
      <c r="C22" s="80"/>
      <c r="D22" s="80"/>
      <c r="E22" s="80"/>
      <c r="F22" s="80"/>
      <c r="G22" s="80"/>
      <c r="H22" s="80"/>
      <c r="K22" s="96"/>
    </row>
    <row r="23" spans="1:11" ht="17.25" x14ac:dyDescent="0.3">
      <c r="K23" s="96"/>
    </row>
    <row r="24" spans="1:11" ht="17.25" x14ac:dyDescent="0.3">
      <c r="K24" s="96"/>
    </row>
    <row r="25" spans="1:11" ht="17.25" x14ac:dyDescent="0.3">
      <c r="A25" s="106" t="s">
        <v>114</v>
      </c>
      <c r="B25" s="106"/>
      <c r="C25" s="106"/>
      <c r="D25" s="106"/>
      <c r="E25" s="106"/>
      <c r="F25" s="106"/>
      <c r="G25" s="106"/>
      <c r="H25" s="106"/>
      <c r="K25" s="96"/>
    </row>
    <row r="26" spans="1:11" ht="33" x14ac:dyDescent="0.3">
      <c r="A26" s="78" t="s">
        <v>0</v>
      </c>
      <c r="B26" s="78" t="s">
        <v>1</v>
      </c>
      <c r="C26" s="78" t="s">
        <v>2</v>
      </c>
      <c r="D26" s="78" t="s">
        <v>7</v>
      </c>
      <c r="E26" s="78" t="s">
        <v>8</v>
      </c>
      <c r="F26" s="78" t="s">
        <v>728</v>
      </c>
      <c r="G26" s="78" t="s">
        <v>1026</v>
      </c>
      <c r="H26" s="78" t="s">
        <v>1027</v>
      </c>
      <c r="K26" s="96"/>
    </row>
    <row r="27" spans="1:11" ht="33" x14ac:dyDescent="0.3">
      <c r="A27" s="72">
        <v>2</v>
      </c>
      <c r="B27" s="72">
        <v>2</v>
      </c>
      <c r="C27" s="67" t="s">
        <v>731</v>
      </c>
      <c r="D27" s="71">
        <v>12</v>
      </c>
      <c r="E27" s="74">
        <v>79400</v>
      </c>
      <c r="F27" s="74">
        <f>+E27*19%</f>
        <v>15086</v>
      </c>
      <c r="G27" s="74">
        <f>+E27+F27</f>
        <v>94486</v>
      </c>
      <c r="H27" s="74">
        <f>+D27*G27</f>
        <v>1133832</v>
      </c>
      <c r="K27" s="96"/>
    </row>
    <row r="28" spans="1:11" ht="17.25" x14ac:dyDescent="0.3">
      <c r="A28" s="72">
        <v>14</v>
      </c>
      <c r="B28" s="72">
        <v>14</v>
      </c>
      <c r="C28" s="67" t="s">
        <v>742</v>
      </c>
      <c r="D28" s="71">
        <v>103</v>
      </c>
      <c r="E28" s="74">
        <v>4489.9159663865548</v>
      </c>
      <c r="F28" s="74">
        <f t="shared" ref="F28:F91" si="6">+E28*19%</f>
        <v>853.0840336134454</v>
      </c>
      <c r="G28" s="74">
        <f t="shared" ref="G28:G91" si="7">+E28+F28</f>
        <v>5343</v>
      </c>
      <c r="H28" s="74">
        <f t="shared" ref="H28:H91" si="8">+D28*G28</f>
        <v>550329</v>
      </c>
      <c r="K28" s="96"/>
    </row>
    <row r="29" spans="1:11" ht="17.25" x14ac:dyDescent="0.3">
      <c r="A29" s="72">
        <v>15</v>
      </c>
      <c r="B29" s="72">
        <v>15</v>
      </c>
      <c r="C29" s="67" t="s">
        <v>743</v>
      </c>
      <c r="D29" s="71">
        <v>43</v>
      </c>
      <c r="E29" s="74">
        <v>4489.9159663865548</v>
      </c>
      <c r="F29" s="74">
        <f t="shared" si="6"/>
        <v>853.0840336134454</v>
      </c>
      <c r="G29" s="74">
        <f t="shared" si="7"/>
        <v>5343</v>
      </c>
      <c r="H29" s="74">
        <f t="shared" si="8"/>
        <v>229749</v>
      </c>
      <c r="K29" s="96"/>
    </row>
    <row r="30" spans="1:11" ht="33" x14ac:dyDescent="0.3">
      <c r="A30" s="72">
        <v>16</v>
      </c>
      <c r="B30" s="72">
        <v>16</v>
      </c>
      <c r="C30" s="67" t="s">
        <v>711</v>
      </c>
      <c r="D30" s="71">
        <v>46</v>
      </c>
      <c r="E30" s="74">
        <v>4489.9159663865548</v>
      </c>
      <c r="F30" s="74">
        <f t="shared" si="6"/>
        <v>853.0840336134454</v>
      </c>
      <c r="G30" s="74">
        <f t="shared" si="7"/>
        <v>5343</v>
      </c>
      <c r="H30" s="74">
        <f t="shared" si="8"/>
        <v>245778</v>
      </c>
      <c r="K30" s="96"/>
    </row>
    <row r="31" spans="1:11" ht="17.25" x14ac:dyDescent="0.3">
      <c r="A31" s="72">
        <v>17</v>
      </c>
      <c r="B31" s="72">
        <v>17</v>
      </c>
      <c r="C31" s="67" t="s">
        <v>744</v>
      </c>
      <c r="D31" s="71">
        <v>133</v>
      </c>
      <c r="E31" s="74">
        <v>4489.9159663865548</v>
      </c>
      <c r="F31" s="74">
        <f t="shared" si="6"/>
        <v>853.0840336134454</v>
      </c>
      <c r="G31" s="74">
        <f t="shared" si="7"/>
        <v>5343</v>
      </c>
      <c r="H31" s="74">
        <f t="shared" si="8"/>
        <v>710619</v>
      </c>
      <c r="K31" s="96"/>
    </row>
    <row r="32" spans="1:11" ht="17.25" x14ac:dyDescent="0.3">
      <c r="A32" s="72">
        <v>18</v>
      </c>
      <c r="B32" s="72">
        <v>18</v>
      </c>
      <c r="C32" s="67" t="s">
        <v>745</v>
      </c>
      <c r="D32" s="71">
        <v>350</v>
      </c>
      <c r="E32" s="74">
        <v>4489.9159663865548</v>
      </c>
      <c r="F32" s="74">
        <f t="shared" si="6"/>
        <v>853.0840336134454</v>
      </c>
      <c r="G32" s="74">
        <f t="shared" si="7"/>
        <v>5343</v>
      </c>
      <c r="H32" s="74">
        <f t="shared" si="8"/>
        <v>1870050</v>
      </c>
      <c r="K32" s="96"/>
    </row>
    <row r="33" spans="1:11" ht="17.25" x14ac:dyDescent="0.3">
      <c r="A33" s="72">
        <v>23</v>
      </c>
      <c r="B33" s="72">
        <v>23</v>
      </c>
      <c r="C33" s="67" t="s">
        <v>712</v>
      </c>
      <c r="D33" s="71">
        <v>1000</v>
      </c>
      <c r="E33" s="74">
        <v>4145</v>
      </c>
      <c r="F33" s="62">
        <v>0</v>
      </c>
      <c r="G33" s="74">
        <f t="shared" si="7"/>
        <v>4145</v>
      </c>
      <c r="H33" s="74">
        <f t="shared" si="8"/>
        <v>4145000</v>
      </c>
      <c r="K33" s="96"/>
    </row>
    <row r="34" spans="1:11" ht="33" x14ac:dyDescent="0.3">
      <c r="A34" s="72">
        <v>31</v>
      </c>
      <c r="B34" s="72">
        <v>31</v>
      </c>
      <c r="C34" s="67" t="s">
        <v>753</v>
      </c>
      <c r="D34" s="71">
        <v>30</v>
      </c>
      <c r="E34" s="74">
        <v>10191.596638655463</v>
      </c>
      <c r="F34" s="74">
        <f t="shared" si="6"/>
        <v>1936.4033613445379</v>
      </c>
      <c r="G34" s="74">
        <f t="shared" si="7"/>
        <v>12128</v>
      </c>
      <c r="H34" s="74">
        <f t="shared" si="8"/>
        <v>363840</v>
      </c>
      <c r="K34" s="96"/>
    </row>
    <row r="35" spans="1:11" ht="17.25" x14ac:dyDescent="0.3">
      <c r="A35" s="72">
        <v>39</v>
      </c>
      <c r="B35" s="72">
        <v>39</v>
      </c>
      <c r="C35" s="67" t="s">
        <v>713</v>
      </c>
      <c r="D35" s="71">
        <v>42</v>
      </c>
      <c r="E35" s="74">
        <v>5945.3781512605046</v>
      </c>
      <c r="F35" s="74">
        <f t="shared" si="6"/>
        <v>1129.6218487394958</v>
      </c>
      <c r="G35" s="74">
        <f t="shared" si="7"/>
        <v>7075</v>
      </c>
      <c r="H35" s="74">
        <f t="shared" si="8"/>
        <v>297150</v>
      </c>
      <c r="K35" s="96"/>
    </row>
    <row r="36" spans="1:11" ht="17.25" x14ac:dyDescent="0.3">
      <c r="A36" s="72">
        <v>43</v>
      </c>
      <c r="B36" s="72">
        <v>43</v>
      </c>
      <c r="C36" s="67" t="s">
        <v>764</v>
      </c>
      <c r="D36" s="71">
        <v>20</v>
      </c>
      <c r="E36" s="74">
        <v>11659.663865546219</v>
      </c>
      <c r="F36" s="74">
        <f t="shared" si="6"/>
        <v>2215.3361344537816</v>
      </c>
      <c r="G36" s="74">
        <f t="shared" si="7"/>
        <v>13875</v>
      </c>
      <c r="H36" s="74">
        <f t="shared" si="8"/>
        <v>277500</v>
      </c>
      <c r="K36" s="96"/>
    </row>
    <row r="37" spans="1:11" ht="33" x14ac:dyDescent="0.3">
      <c r="A37" s="72">
        <v>44</v>
      </c>
      <c r="B37" s="72">
        <v>44</v>
      </c>
      <c r="C37" s="67" t="s">
        <v>765</v>
      </c>
      <c r="D37" s="71">
        <v>1</v>
      </c>
      <c r="E37" s="74">
        <v>6420.1680672268913</v>
      </c>
      <c r="F37" s="74">
        <f t="shared" si="6"/>
        <v>1219.8319327731094</v>
      </c>
      <c r="G37" s="74">
        <f t="shared" si="7"/>
        <v>7640.0000000000009</v>
      </c>
      <c r="H37" s="74">
        <f t="shared" si="8"/>
        <v>7640.0000000000009</v>
      </c>
      <c r="K37" s="96"/>
    </row>
    <row r="38" spans="1:11" ht="17.25" x14ac:dyDescent="0.3">
      <c r="A38" s="72">
        <v>45</v>
      </c>
      <c r="B38" s="72">
        <v>45</v>
      </c>
      <c r="C38" s="67" t="s">
        <v>766</v>
      </c>
      <c r="D38" s="71">
        <v>10</v>
      </c>
      <c r="E38" s="74">
        <v>5621.8487394957983</v>
      </c>
      <c r="F38" s="74">
        <f t="shared" si="6"/>
        <v>1068.1512605042017</v>
      </c>
      <c r="G38" s="74">
        <f t="shared" si="7"/>
        <v>6690</v>
      </c>
      <c r="H38" s="74">
        <f t="shared" si="8"/>
        <v>66900</v>
      </c>
      <c r="K38" s="96"/>
    </row>
    <row r="39" spans="1:11" ht="17.25" x14ac:dyDescent="0.3">
      <c r="A39" s="72">
        <v>47</v>
      </c>
      <c r="B39" s="72">
        <v>47</v>
      </c>
      <c r="C39" s="67" t="s">
        <v>714</v>
      </c>
      <c r="D39" s="71">
        <v>32</v>
      </c>
      <c r="E39" s="74">
        <v>6420.1680672268913</v>
      </c>
      <c r="F39" s="74">
        <f t="shared" si="6"/>
        <v>1219.8319327731094</v>
      </c>
      <c r="G39" s="74">
        <f t="shared" si="7"/>
        <v>7640.0000000000009</v>
      </c>
      <c r="H39" s="74">
        <f t="shared" si="8"/>
        <v>244480.00000000003</v>
      </c>
      <c r="K39" s="96"/>
    </row>
    <row r="40" spans="1:11" ht="17.25" x14ac:dyDescent="0.3">
      <c r="A40" s="72">
        <v>48</v>
      </c>
      <c r="B40" s="72">
        <v>48</v>
      </c>
      <c r="C40" s="67" t="s">
        <v>768</v>
      </c>
      <c r="D40" s="71">
        <v>29</v>
      </c>
      <c r="E40" s="74">
        <v>3940.3361344537816</v>
      </c>
      <c r="F40" s="74">
        <f t="shared" si="6"/>
        <v>748.66386554621852</v>
      </c>
      <c r="G40" s="74">
        <f t="shared" si="7"/>
        <v>4689</v>
      </c>
      <c r="H40" s="74">
        <f t="shared" si="8"/>
        <v>135981</v>
      </c>
      <c r="K40" s="96"/>
    </row>
    <row r="41" spans="1:11" ht="17.25" x14ac:dyDescent="0.3">
      <c r="A41" s="72">
        <v>49</v>
      </c>
      <c r="B41" s="72">
        <v>49</v>
      </c>
      <c r="C41" s="67" t="s">
        <v>715</v>
      </c>
      <c r="D41" s="71">
        <v>9</v>
      </c>
      <c r="E41" s="74">
        <v>5621.8487394957983</v>
      </c>
      <c r="F41" s="74">
        <f t="shared" si="6"/>
        <v>1068.1512605042017</v>
      </c>
      <c r="G41" s="74">
        <f t="shared" si="7"/>
        <v>6690</v>
      </c>
      <c r="H41" s="74">
        <f t="shared" si="8"/>
        <v>60210</v>
      </c>
      <c r="K41" s="96"/>
    </row>
    <row r="42" spans="1:11" ht="33" x14ac:dyDescent="0.3">
      <c r="A42" s="72">
        <v>53</v>
      </c>
      <c r="B42" s="72">
        <v>53</v>
      </c>
      <c r="C42" s="67" t="s">
        <v>770</v>
      </c>
      <c r="D42" s="71">
        <v>34</v>
      </c>
      <c r="E42" s="74">
        <v>220.16806722689077</v>
      </c>
      <c r="F42" s="74">
        <f t="shared" si="6"/>
        <v>41.831932773109244</v>
      </c>
      <c r="G42" s="74">
        <f t="shared" si="7"/>
        <v>262</v>
      </c>
      <c r="H42" s="74">
        <f t="shared" si="8"/>
        <v>8908</v>
      </c>
      <c r="K42" s="96"/>
    </row>
    <row r="43" spans="1:11" ht="17.25" x14ac:dyDescent="0.3">
      <c r="A43" s="72">
        <v>60</v>
      </c>
      <c r="B43" s="72">
        <v>60</v>
      </c>
      <c r="C43" s="67" t="s">
        <v>775</v>
      </c>
      <c r="D43" s="71">
        <v>3000</v>
      </c>
      <c r="E43" s="74">
        <v>217.64705882352942</v>
      </c>
      <c r="F43" s="74">
        <f t="shared" si="6"/>
        <v>41.352941176470587</v>
      </c>
      <c r="G43" s="74">
        <f t="shared" si="7"/>
        <v>259</v>
      </c>
      <c r="H43" s="74">
        <f t="shared" si="8"/>
        <v>777000</v>
      </c>
      <c r="K43" s="96"/>
    </row>
    <row r="44" spans="1:11" ht="17.25" x14ac:dyDescent="0.3">
      <c r="A44" s="72">
        <v>61</v>
      </c>
      <c r="B44" s="72">
        <v>61</v>
      </c>
      <c r="C44" s="67" t="s">
        <v>776</v>
      </c>
      <c r="D44" s="71">
        <v>1500</v>
      </c>
      <c r="E44" s="74">
        <v>217.64705882352942</v>
      </c>
      <c r="F44" s="74">
        <f t="shared" si="6"/>
        <v>41.352941176470587</v>
      </c>
      <c r="G44" s="74">
        <f t="shared" si="7"/>
        <v>259</v>
      </c>
      <c r="H44" s="74">
        <f t="shared" si="8"/>
        <v>388500</v>
      </c>
      <c r="K44" s="96"/>
    </row>
    <row r="45" spans="1:11" ht="33" x14ac:dyDescent="0.3">
      <c r="A45" s="72">
        <v>64</v>
      </c>
      <c r="B45" s="72">
        <v>64</v>
      </c>
      <c r="C45" s="67" t="s">
        <v>777</v>
      </c>
      <c r="D45" s="71">
        <v>1</v>
      </c>
      <c r="E45" s="74">
        <v>14150.420168067227</v>
      </c>
      <c r="F45" s="74">
        <f t="shared" si="6"/>
        <v>2688.5798319327732</v>
      </c>
      <c r="G45" s="74">
        <f t="shared" si="7"/>
        <v>16839</v>
      </c>
      <c r="H45" s="74">
        <f t="shared" si="8"/>
        <v>16839</v>
      </c>
      <c r="K45" s="96"/>
    </row>
    <row r="46" spans="1:11" ht="33" x14ac:dyDescent="0.3">
      <c r="A46" s="72">
        <v>66</v>
      </c>
      <c r="B46" s="72">
        <v>66</v>
      </c>
      <c r="C46" s="67" t="s">
        <v>716</v>
      </c>
      <c r="D46" s="71">
        <v>2</v>
      </c>
      <c r="E46" s="74">
        <v>15200</v>
      </c>
      <c r="F46" s="74">
        <f t="shared" si="6"/>
        <v>2888</v>
      </c>
      <c r="G46" s="74">
        <f t="shared" si="7"/>
        <v>18088</v>
      </c>
      <c r="H46" s="74">
        <f t="shared" si="8"/>
        <v>36176</v>
      </c>
      <c r="K46" s="96"/>
    </row>
    <row r="47" spans="1:11" ht="33" x14ac:dyDescent="0.3">
      <c r="A47" s="72">
        <v>67</v>
      </c>
      <c r="B47" s="72">
        <v>67</v>
      </c>
      <c r="C47" s="67" t="s">
        <v>717</v>
      </c>
      <c r="D47" s="71">
        <v>3</v>
      </c>
      <c r="E47" s="74">
        <v>15200</v>
      </c>
      <c r="F47" s="74">
        <f t="shared" si="6"/>
        <v>2888</v>
      </c>
      <c r="G47" s="74">
        <f t="shared" si="7"/>
        <v>18088</v>
      </c>
      <c r="H47" s="74">
        <f t="shared" si="8"/>
        <v>54264</v>
      </c>
      <c r="K47" s="96"/>
    </row>
    <row r="48" spans="1:11" ht="33" x14ac:dyDescent="0.3">
      <c r="A48" s="72">
        <v>72</v>
      </c>
      <c r="B48" s="72">
        <v>72</v>
      </c>
      <c r="C48" s="67" t="s">
        <v>718</v>
      </c>
      <c r="D48" s="71">
        <v>2</v>
      </c>
      <c r="E48" s="74">
        <v>15200</v>
      </c>
      <c r="F48" s="74">
        <f t="shared" si="6"/>
        <v>2888</v>
      </c>
      <c r="G48" s="74">
        <f t="shared" si="7"/>
        <v>18088</v>
      </c>
      <c r="H48" s="74">
        <f t="shared" si="8"/>
        <v>36176</v>
      </c>
      <c r="K48" s="96"/>
    </row>
    <row r="49" spans="1:11" ht="17.25" x14ac:dyDescent="0.3">
      <c r="A49" s="72">
        <v>74</v>
      </c>
      <c r="B49" s="72">
        <v>74</v>
      </c>
      <c r="C49" s="67" t="s">
        <v>782</v>
      </c>
      <c r="D49" s="71">
        <v>1700</v>
      </c>
      <c r="E49" s="74">
        <v>898.31932773109247</v>
      </c>
      <c r="F49" s="74">
        <f t="shared" si="6"/>
        <v>170.68067226890759</v>
      </c>
      <c r="G49" s="74">
        <f t="shared" si="7"/>
        <v>1069</v>
      </c>
      <c r="H49" s="74">
        <f t="shared" si="8"/>
        <v>1817300</v>
      </c>
      <c r="K49" s="96"/>
    </row>
    <row r="50" spans="1:11" ht="33" x14ac:dyDescent="0.3">
      <c r="A50" s="72">
        <v>75</v>
      </c>
      <c r="B50" s="72">
        <v>75</v>
      </c>
      <c r="C50" s="67" t="s">
        <v>783</v>
      </c>
      <c r="D50" s="71">
        <v>128</v>
      </c>
      <c r="E50" s="74">
        <v>1350.420168067227</v>
      </c>
      <c r="F50" s="74">
        <f t="shared" si="6"/>
        <v>256.57983193277312</v>
      </c>
      <c r="G50" s="74">
        <f t="shared" si="7"/>
        <v>1607</v>
      </c>
      <c r="H50" s="74">
        <f t="shared" si="8"/>
        <v>205696</v>
      </c>
      <c r="K50" s="96"/>
    </row>
    <row r="51" spans="1:11" ht="33" x14ac:dyDescent="0.3">
      <c r="A51" s="72">
        <v>76</v>
      </c>
      <c r="B51" s="72">
        <v>76</v>
      </c>
      <c r="C51" s="67" t="s">
        <v>784</v>
      </c>
      <c r="D51" s="71">
        <v>1</v>
      </c>
      <c r="E51" s="74">
        <v>3635.294117647059</v>
      </c>
      <c r="F51" s="74">
        <f t="shared" si="6"/>
        <v>690.70588235294122</v>
      </c>
      <c r="G51" s="74">
        <f t="shared" si="7"/>
        <v>4326</v>
      </c>
      <c r="H51" s="74">
        <f t="shared" si="8"/>
        <v>4326</v>
      </c>
      <c r="K51" s="96"/>
    </row>
    <row r="52" spans="1:11" ht="33" x14ac:dyDescent="0.3">
      <c r="A52" s="72">
        <v>86</v>
      </c>
      <c r="B52" s="72">
        <v>86</v>
      </c>
      <c r="C52" s="67" t="s">
        <v>794</v>
      </c>
      <c r="D52" s="71">
        <v>65</v>
      </c>
      <c r="E52" s="74">
        <v>9445.3781512605037</v>
      </c>
      <c r="F52" s="74">
        <f t="shared" si="6"/>
        <v>1794.6218487394958</v>
      </c>
      <c r="G52" s="74">
        <f t="shared" si="7"/>
        <v>11240</v>
      </c>
      <c r="H52" s="74">
        <f t="shared" si="8"/>
        <v>730600</v>
      </c>
      <c r="K52" s="96"/>
    </row>
    <row r="53" spans="1:11" ht="17.25" x14ac:dyDescent="0.3">
      <c r="A53" s="72">
        <v>89</v>
      </c>
      <c r="B53" s="72">
        <v>89</v>
      </c>
      <c r="C53" s="67" t="s">
        <v>719</v>
      </c>
      <c r="D53" s="71">
        <v>600</v>
      </c>
      <c r="E53" s="74">
        <v>294.11764705882354</v>
      </c>
      <c r="F53" s="74">
        <f t="shared" si="6"/>
        <v>55.882352941176471</v>
      </c>
      <c r="G53" s="74">
        <f t="shared" si="7"/>
        <v>350</v>
      </c>
      <c r="H53" s="74">
        <f t="shared" si="8"/>
        <v>210000</v>
      </c>
      <c r="K53" s="96"/>
    </row>
    <row r="54" spans="1:11" ht="17.25" x14ac:dyDescent="0.3">
      <c r="A54" s="72">
        <v>95</v>
      </c>
      <c r="B54" s="72">
        <v>95</v>
      </c>
      <c r="C54" s="67" t="s">
        <v>800</v>
      </c>
      <c r="D54" s="71">
        <v>1</v>
      </c>
      <c r="E54" s="74">
        <v>10420.16806722689</v>
      </c>
      <c r="F54" s="74">
        <f t="shared" si="6"/>
        <v>1979.8319327731092</v>
      </c>
      <c r="G54" s="74">
        <f t="shared" si="7"/>
        <v>12400</v>
      </c>
      <c r="H54" s="74">
        <f t="shared" si="8"/>
        <v>12400</v>
      </c>
      <c r="K54" s="96"/>
    </row>
    <row r="55" spans="1:11" ht="33" x14ac:dyDescent="0.3">
      <c r="A55" s="72">
        <v>99</v>
      </c>
      <c r="B55" s="72">
        <v>99</v>
      </c>
      <c r="C55" s="67" t="s">
        <v>804</v>
      </c>
      <c r="D55" s="71">
        <v>1800</v>
      </c>
      <c r="E55" s="74">
        <v>30.252100840336137</v>
      </c>
      <c r="F55" s="74">
        <f t="shared" si="6"/>
        <v>5.7478991596638664</v>
      </c>
      <c r="G55" s="74">
        <f t="shared" si="7"/>
        <v>36</v>
      </c>
      <c r="H55" s="74">
        <f t="shared" si="8"/>
        <v>64800</v>
      </c>
      <c r="K55" s="96"/>
    </row>
    <row r="56" spans="1:11" ht="17.25" x14ac:dyDescent="0.3">
      <c r="A56" s="72">
        <v>102</v>
      </c>
      <c r="B56" s="72">
        <v>102</v>
      </c>
      <c r="C56" s="67" t="s">
        <v>805</v>
      </c>
      <c r="D56" s="71">
        <v>40</v>
      </c>
      <c r="E56" s="74">
        <v>474.78991596638656</v>
      </c>
      <c r="F56" s="74">
        <f t="shared" si="6"/>
        <v>90.210084033613441</v>
      </c>
      <c r="G56" s="74">
        <f t="shared" si="7"/>
        <v>565</v>
      </c>
      <c r="H56" s="74">
        <f t="shared" si="8"/>
        <v>22600</v>
      </c>
      <c r="K56" s="96"/>
    </row>
    <row r="57" spans="1:11" ht="49.5" x14ac:dyDescent="0.3">
      <c r="A57" s="72">
        <v>121</v>
      </c>
      <c r="B57" s="72">
        <v>121</v>
      </c>
      <c r="C57" s="67" t="s">
        <v>817</v>
      </c>
      <c r="D57" s="71">
        <v>5</v>
      </c>
      <c r="E57" s="74">
        <v>58950.420168067227</v>
      </c>
      <c r="F57" s="74">
        <f t="shared" si="6"/>
        <v>11200.579831932773</v>
      </c>
      <c r="G57" s="74">
        <f t="shared" si="7"/>
        <v>70151</v>
      </c>
      <c r="H57" s="74">
        <f t="shared" si="8"/>
        <v>350755</v>
      </c>
      <c r="K57" s="96"/>
    </row>
    <row r="58" spans="1:11" ht="33" x14ac:dyDescent="0.3">
      <c r="A58" s="72">
        <v>136</v>
      </c>
      <c r="B58" s="72">
        <v>136</v>
      </c>
      <c r="C58" s="67" t="s">
        <v>829</v>
      </c>
      <c r="D58" s="71">
        <v>1</v>
      </c>
      <c r="E58" s="74">
        <v>99.159663865546221</v>
      </c>
      <c r="F58" s="74">
        <f t="shared" si="6"/>
        <v>18.840336134453782</v>
      </c>
      <c r="G58" s="74">
        <f t="shared" si="7"/>
        <v>118</v>
      </c>
      <c r="H58" s="74">
        <f t="shared" si="8"/>
        <v>118</v>
      </c>
      <c r="K58" s="96"/>
    </row>
    <row r="59" spans="1:11" ht="17.25" x14ac:dyDescent="0.3">
      <c r="A59" s="72">
        <v>138</v>
      </c>
      <c r="B59" s="72">
        <v>138</v>
      </c>
      <c r="C59" s="67" t="s">
        <v>831</v>
      </c>
      <c r="D59" s="71">
        <v>94</v>
      </c>
      <c r="E59" s="74">
        <v>724.36974789915973</v>
      </c>
      <c r="F59" s="74">
        <f t="shared" si="6"/>
        <v>137.63025210084035</v>
      </c>
      <c r="G59" s="74">
        <f t="shared" si="7"/>
        <v>862.00000000000011</v>
      </c>
      <c r="H59" s="74">
        <f t="shared" si="8"/>
        <v>81028.000000000015</v>
      </c>
      <c r="K59" s="96"/>
    </row>
    <row r="60" spans="1:11" ht="17.25" x14ac:dyDescent="0.3">
      <c r="A60" s="72">
        <v>143</v>
      </c>
      <c r="B60" s="72">
        <v>143</v>
      </c>
      <c r="C60" s="67" t="s">
        <v>833</v>
      </c>
      <c r="D60" s="71">
        <v>1000</v>
      </c>
      <c r="E60" s="74">
        <v>651.26050420168065</v>
      </c>
      <c r="F60" s="74">
        <f t="shared" si="6"/>
        <v>123.73949579831933</v>
      </c>
      <c r="G60" s="74">
        <f t="shared" si="7"/>
        <v>775</v>
      </c>
      <c r="H60" s="74">
        <f t="shared" si="8"/>
        <v>775000</v>
      </c>
      <c r="K60" s="96"/>
    </row>
    <row r="61" spans="1:11" ht="17.25" x14ac:dyDescent="0.3">
      <c r="A61" s="72">
        <v>144</v>
      </c>
      <c r="B61" s="72">
        <v>144</v>
      </c>
      <c r="C61" s="67" t="s">
        <v>720</v>
      </c>
      <c r="D61" s="71">
        <v>1800</v>
      </c>
      <c r="E61" s="74">
        <v>642.01680672268913</v>
      </c>
      <c r="F61" s="74">
        <f t="shared" si="6"/>
        <v>121.98319327731093</v>
      </c>
      <c r="G61" s="74">
        <f t="shared" si="7"/>
        <v>764</v>
      </c>
      <c r="H61" s="74">
        <f t="shared" si="8"/>
        <v>1375200</v>
      </c>
      <c r="K61" s="96"/>
    </row>
    <row r="62" spans="1:11" ht="17.25" x14ac:dyDescent="0.3">
      <c r="A62" s="72">
        <v>148</v>
      </c>
      <c r="B62" s="72">
        <v>148</v>
      </c>
      <c r="C62" s="67" t="s">
        <v>834</v>
      </c>
      <c r="D62" s="71">
        <v>29</v>
      </c>
      <c r="E62" s="74">
        <v>8145.3781512605046</v>
      </c>
      <c r="F62" s="74">
        <f t="shared" si="6"/>
        <v>1547.6218487394958</v>
      </c>
      <c r="G62" s="74">
        <f t="shared" si="7"/>
        <v>9693</v>
      </c>
      <c r="H62" s="74">
        <f t="shared" si="8"/>
        <v>281097</v>
      </c>
      <c r="K62" s="96"/>
    </row>
    <row r="63" spans="1:11" ht="33" x14ac:dyDescent="0.3">
      <c r="A63" s="72">
        <v>159</v>
      </c>
      <c r="B63" s="72">
        <v>159</v>
      </c>
      <c r="C63" s="67" t="s">
        <v>838</v>
      </c>
      <c r="D63" s="71">
        <v>5000</v>
      </c>
      <c r="E63" s="74">
        <v>173.94957983193279</v>
      </c>
      <c r="F63" s="74">
        <f t="shared" si="6"/>
        <v>33.050420168067234</v>
      </c>
      <c r="G63" s="74">
        <f t="shared" si="7"/>
        <v>207.00000000000003</v>
      </c>
      <c r="H63" s="74">
        <f t="shared" si="8"/>
        <v>1035000.0000000001</v>
      </c>
      <c r="K63" s="96"/>
    </row>
    <row r="64" spans="1:11" ht="17.25" x14ac:dyDescent="0.3">
      <c r="A64" s="72">
        <v>167</v>
      </c>
      <c r="B64" s="72">
        <v>167</v>
      </c>
      <c r="C64" s="67" t="s">
        <v>844</v>
      </c>
      <c r="D64" s="71">
        <v>413</v>
      </c>
      <c r="E64" s="74">
        <v>2936.9747899159665</v>
      </c>
      <c r="F64" s="74">
        <f t="shared" si="6"/>
        <v>558.02521008403369</v>
      </c>
      <c r="G64" s="74">
        <f t="shared" si="7"/>
        <v>3495</v>
      </c>
      <c r="H64" s="74">
        <f t="shared" si="8"/>
        <v>1443435</v>
      </c>
      <c r="K64" s="96"/>
    </row>
    <row r="65" spans="1:11" ht="17.25" x14ac:dyDescent="0.3">
      <c r="A65" s="72">
        <v>201</v>
      </c>
      <c r="B65" s="72">
        <v>201</v>
      </c>
      <c r="C65" s="67" t="s">
        <v>872</v>
      </c>
      <c r="D65" s="71">
        <v>1700</v>
      </c>
      <c r="E65" s="74">
        <v>3489.9159663865548</v>
      </c>
      <c r="F65" s="74">
        <f t="shared" si="6"/>
        <v>663.0840336134454</v>
      </c>
      <c r="G65" s="74">
        <f t="shared" si="7"/>
        <v>4153</v>
      </c>
      <c r="H65" s="74">
        <f t="shared" si="8"/>
        <v>7060100</v>
      </c>
      <c r="K65" s="96"/>
    </row>
    <row r="66" spans="1:11" ht="17.25" x14ac:dyDescent="0.3">
      <c r="A66" s="72">
        <v>202</v>
      </c>
      <c r="B66" s="72">
        <v>202</v>
      </c>
      <c r="C66" s="67" t="s">
        <v>873</v>
      </c>
      <c r="D66" s="71">
        <v>1</v>
      </c>
      <c r="E66" s="74">
        <v>6345.3781512605046</v>
      </c>
      <c r="F66" s="74">
        <f t="shared" si="6"/>
        <v>1205.6218487394958</v>
      </c>
      <c r="G66" s="74">
        <f t="shared" si="7"/>
        <v>7551</v>
      </c>
      <c r="H66" s="74">
        <f t="shared" si="8"/>
        <v>7551</v>
      </c>
      <c r="K66" s="96"/>
    </row>
    <row r="67" spans="1:11" ht="17.25" x14ac:dyDescent="0.3">
      <c r="A67" s="72">
        <v>208</v>
      </c>
      <c r="B67" s="72">
        <v>208</v>
      </c>
      <c r="C67" s="67" t="s">
        <v>721</v>
      </c>
      <c r="D67" s="71">
        <v>350</v>
      </c>
      <c r="E67" s="74">
        <v>3389.9159663865548</v>
      </c>
      <c r="F67" s="74">
        <f t="shared" si="6"/>
        <v>644.0840336134454</v>
      </c>
      <c r="G67" s="74">
        <f t="shared" si="7"/>
        <v>4034</v>
      </c>
      <c r="H67" s="74">
        <f t="shared" si="8"/>
        <v>1411900</v>
      </c>
      <c r="K67" s="96"/>
    </row>
    <row r="68" spans="1:11" ht="17.25" x14ac:dyDescent="0.3">
      <c r="A68" s="72">
        <v>209</v>
      </c>
      <c r="B68" s="72">
        <v>209</v>
      </c>
      <c r="C68" s="67" t="s">
        <v>722</v>
      </c>
      <c r="D68" s="71">
        <v>30</v>
      </c>
      <c r="E68" s="74">
        <v>3420.1680672268908</v>
      </c>
      <c r="F68" s="74">
        <f t="shared" si="6"/>
        <v>649.83193277310932</v>
      </c>
      <c r="G68" s="74">
        <f t="shared" si="7"/>
        <v>4070</v>
      </c>
      <c r="H68" s="74">
        <f t="shared" si="8"/>
        <v>122100</v>
      </c>
      <c r="K68" s="96"/>
    </row>
    <row r="69" spans="1:11" ht="17.25" x14ac:dyDescent="0.3">
      <c r="A69" s="72">
        <v>211</v>
      </c>
      <c r="B69" s="72">
        <v>211</v>
      </c>
      <c r="C69" s="67" t="s">
        <v>723</v>
      </c>
      <c r="D69" s="71">
        <v>337</v>
      </c>
      <c r="E69" s="74">
        <v>3389.9159663865548</v>
      </c>
      <c r="F69" s="74">
        <f t="shared" si="6"/>
        <v>644.0840336134454</v>
      </c>
      <c r="G69" s="74">
        <f t="shared" si="7"/>
        <v>4034</v>
      </c>
      <c r="H69" s="74">
        <f t="shared" si="8"/>
        <v>1359458</v>
      </c>
      <c r="K69" s="96"/>
    </row>
    <row r="70" spans="1:11" ht="17.25" x14ac:dyDescent="0.3">
      <c r="A70" s="72">
        <v>212</v>
      </c>
      <c r="B70" s="72">
        <v>212</v>
      </c>
      <c r="C70" s="67" t="s">
        <v>877</v>
      </c>
      <c r="D70" s="71">
        <v>1</v>
      </c>
      <c r="E70" s="74">
        <v>14697.478991596639</v>
      </c>
      <c r="F70" s="74">
        <f t="shared" si="6"/>
        <v>2792.5210084033615</v>
      </c>
      <c r="G70" s="74">
        <f t="shared" si="7"/>
        <v>17490</v>
      </c>
      <c r="H70" s="74">
        <f t="shared" si="8"/>
        <v>17490</v>
      </c>
      <c r="K70" s="96"/>
    </row>
    <row r="71" spans="1:11" ht="17.25" x14ac:dyDescent="0.3">
      <c r="A71" s="72">
        <v>213</v>
      </c>
      <c r="B71" s="72">
        <v>213</v>
      </c>
      <c r="C71" s="67" t="s">
        <v>878</v>
      </c>
      <c r="D71" s="71">
        <v>1</v>
      </c>
      <c r="E71" s="74">
        <v>6345.3781512605046</v>
      </c>
      <c r="F71" s="74">
        <f t="shared" si="6"/>
        <v>1205.6218487394958</v>
      </c>
      <c r="G71" s="74">
        <f t="shared" si="7"/>
        <v>7551</v>
      </c>
      <c r="H71" s="74">
        <f t="shared" si="8"/>
        <v>7551</v>
      </c>
      <c r="K71" s="96"/>
    </row>
    <row r="72" spans="1:11" ht="33" x14ac:dyDescent="0.3">
      <c r="A72" s="72">
        <v>217</v>
      </c>
      <c r="B72" s="72">
        <v>217</v>
      </c>
      <c r="C72" s="67" t="s">
        <v>880</v>
      </c>
      <c r="D72" s="71">
        <v>2</v>
      </c>
      <c r="E72" s="74">
        <v>17634.453781512606</v>
      </c>
      <c r="F72" s="74">
        <f t="shared" si="6"/>
        <v>3350.546218487395</v>
      </c>
      <c r="G72" s="74">
        <f t="shared" si="7"/>
        <v>20985</v>
      </c>
      <c r="H72" s="74">
        <f t="shared" si="8"/>
        <v>41970</v>
      </c>
      <c r="K72" s="96"/>
    </row>
    <row r="73" spans="1:11" ht="49.5" x14ac:dyDescent="0.3">
      <c r="A73" s="72">
        <v>218</v>
      </c>
      <c r="B73" s="72">
        <v>218</v>
      </c>
      <c r="C73" s="67" t="s">
        <v>881</v>
      </c>
      <c r="D73" s="71">
        <v>1</v>
      </c>
      <c r="E73" s="74">
        <v>1340.3361344537816</v>
      </c>
      <c r="F73" s="74">
        <f t="shared" si="6"/>
        <v>254.66386554621852</v>
      </c>
      <c r="G73" s="74">
        <f t="shared" si="7"/>
        <v>1595</v>
      </c>
      <c r="H73" s="74">
        <f t="shared" si="8"/>
        <v>1595</v>
      </c>
      <c r="K73" s="96"/>
    </row>
    <row r="74" spans="1:11" ht="33" x14ac:dyDescent="0.3">
      <c r="A74" s="72">
        <v>225</v>
      </c>
      <c r="B74" s="72">
        <v>225</v>
      </c>
      <c r="C74" s="67" t="s">
        <v>886</v>
      </c>
      <c r="D74" s="71">
        <v>1700</v>
      </c>
      <c r="E74" s="74">
        <v>1145.3781512605042</v>
      </c>
      <c r="F74" s="74">
        <f t="shared" si="6"/>
        <v>217.62184873949579</v>
      </c>
      <c r="G74" s="74">
        <f t="shared" si="7"/>
        <v>1363</v>
      </c>
      <c r="H74" s="74">
        <f t="shared" si="8"/>
        <v>2317100</v>
      </c>
      <c r="K74" s="96"/>
    </row>
    <row r="75" spans="1:11" ht="66" x14ac:dyDescent="0.3">
      <c r="A75" s="72">
        <v>234</v>
      </c>
      <c r="B75" s="72">
        <v>234</v>
      </c>
      <c r="C75" s="67" t="s">
        <v>892</v>
      </c>
      <c r="D75" s="71">
        <v>351</v>
      </c>
      <c r="E75" s="74">
        <v>2845.3781512605042</v>
      </c>
      <c r="F75" s="74">
        <f t="shared" si="6"/>
        <v>540.62184873949582</v>
      </c>
      <c r="G75" s="74">
        <f t="shared" si="7"/>
        <v>3386</v>
      </c>
      <c r="H75" s="74">
        <f t="shared" si="8"/>
        <v>1188486</v>
      </c>
      <c r="K75" s="96"/>
    </row>
    <row r="76" spans="1:11" ht="66" x14ac:dyDescent="0.3">
      <c r="A76" s="72">
        <v>235</v>
      </c>
      <c r="B76" s="72">
        <v>235</v>
      </c>
      <c r="C76" s="67" t="s">
        <v>893</v>
      </c>
      <c r="D76" s="71">
        <v>111</v>
      </c>
      <c r="E76" s="74">
        <v>2845.3781512605042</v>
      </c>
      <c r="F76" s="74">
        <f t="shared" si="6"/>
        <v>540.62184873949582</v>
      </c>
      <c r="G76" s="74">
        <f t="shared" si="7"/>
        <v>3386</v>
      </c>
      <c r="H76" s="74">
        <f t="shared" si="8"/>
        <v>375846</v>
      </c>
      <c r="K76" s="96"/>
    </row>
    <row r="77" spans="1:11" ht="17.25" x14ac:dyDescent="0.3">
      <c r="A77" s="72">
        <v>240</v>
      </c>
      <c r="B77" s="72">
        <v>240</v>
      </c>
      <c r="C77" s="67" t="s">
        <v>896</v>
      </c>
      <c r="D77" s="71">
        <v>427</v>
      </c>
      <c r="E77" s="74">
        <v>5453.7815126050418</v>
      </c>
      <c r="F77" s="74">
        <f t="shared" si="6"/>
        <v>1036.2184873949579</v>
      </c>
      <c r="G77" s="74">
        <f t="shared" si="7"/>
        <v>6490</v>
      </c>
      <c r="H77" s="74">
        <f t="shared" si="8"/>
        <v>2771230</v>
      </c>
      <c r="K77" s="96"/>
    </row>
    <row r="78" spans="1:11" ht="17.25" x14ac:dyDescent="0.3">
      <c r="A78" s="72">
        <v>241</v>
      </c>
      <c r="B78" s="72">
        <v>241</v>
      </c>
      <c r="C78" s="67" t="s">
        <v>897</v>
      </c>
      <c r="D78" s="71">
        <v>1</v>
      </c>
      <c r="E78" s="74">
        <v>7340.3361344537816</v>
      </c>
      <c r="F78" s="74">
        <f t="shared" si="6"/>
        <v>1394.6638655462186</v>
      </c>
      <c r="G78" s="74">
        <f t="shared" si="7"/>
        <v>8735</v>
      </c>
      <c r="H78" s="74">
        <f t="shared" si="8"/>
        <v>8735</v>
      </c>
      <c r="K78" s="96"/>
    </row>
    <row r="79" spans="1:11" ht="17.25" x14ac:dyDescent="0.3">
      <c r="A79" s="72">
        <v>242</v>
      </c>
      <c r="B79" s="72">
        <v>242</v>
      </c>
      <c r="C79" s="67" t="s">
        <v>898</v>
      </c>
      <c r="D79" s="71">
        <v>560</v>
      </c>
      <c r="E79" s="74">
        <v>8445.3781512605037</v>
      </c>
      <c r="F79" s="74">
        <f t="shared" si="6"/>
        <v>1604.6218487394958</v>
      </c>
      <c r="G79" s="74">
        <f t="shared" si="7"/>
        <v>10050</v>
      </c>
      <c r="H79" s="74">
        <f t="shared" si="8"/>
        <v>5628000</v>
      </c>
      <c r="K79" s="96"/>
    </row>
    <row r="80" spans="1:11" ht="17.25" x14ac:dyDescent="0.3">
      <c r="A80" s="72">
        <v>244</v>
      </c>
      <c r="B80" s="72">
        <v>244</v>
      </c>
      <c r="C80" s="67" t="s">
        <v>899</v>
      </c>
      <c r="D80" s="71">
        <v>2</v>
      </c>
      <c r="E80" s="74">
        <v>1046218.487394958</v>
      </c>
      <c r="F80" s="74">
        <f t="shared" si="6"/>
        <v>198781.51260504202</v>
      </c>
      <c r="G80" s="74">
        <f t="shared" si="7"/>
        <v>1245000</v>
      </c>
      <c r="H80" s="74">
        <f t="shared" si="8"/>
        <v>2490000</v>
      </c>
      <c r="K80" s="96"/>
    </row>
    <row r="81" spans="1:11" ht="33" x14ac:dyDescent="0.3">
      <c r="A81" s="72">
        <v>248</v>
      </c>
      <c r="B81" s="72">
        <v>248</v>
      </c>
      <c r="C81" s="67" t="s">
        <v>901</v>
      </c>
      <c r="D81" s="71">
        <v>6</v>
      </c>
      <c r="E81" s="74">
        <v>39900</v>
      </c>
      <c r="F81" s="74">
        <f t="shared" si="6"/>
        <v>7581</v>
      </c>
      <c r="G81" s="74">
        <f t="shared" si="7"/>
        <v>47481</v>
      </c>
      <c r="H81" s="74">
        <f t="shared" si="8"/>
        <v>284886</v>
      </c>
      <c r="K81" s="96"/>
    </row>
    <row r="82" spans="1:11" ht="17.25" x14ac:dyDescent="0.3">
      <c r="A82" s="72">
        <v>255</v>
      </c>
      <c r="B82" s="72">
        <v>255</v>
      </c>
      <c r="C82" s="67" t="s">
        <v>724</v>
      </c>
      <c r="D82" s="71">
        <v>29</v>
      </c>
      <c r="E82" s="74">
        <v>3145.3781512605042</v>
      </c>
      <c r="F82" s="74">
        <f t="shared" si="6"/>
        <v>597.62184873949582</v>
      </c>
      <c r="G82" s="74">
        <f t="shared" si="7"/>
        <v>3743</v>
      </c>
      <c r="H82" s="74">
        <f t="shared" si="8"/>
        <v>108547</v>
      </c>
      <c r="K82" s="96"/>
    </row>
    <row r="83" spans="1:11" ht="33" x14ac:dyDescent="0.3">
      <c r="A83" s="72">
        <v>267</v>
      </c>
      <c r="B83" s="72">
        <v>267</v>
      </c>
      <c r="C83" s="67" t="s">
        <v>914</v>
      </c>
      <c r="D83" s="71">
        <v>4</v>
      </c>
      <c r="E83" s="74">
        <v>3145.3781512605042</v>
      </c>
      <c r="F83" s="74">
        <f t="shared" si="6"/>
        <v>597.62184873949582</v>
      </c>
      <c r="G83" s="74">
        <f t="shared" si="7"/>
        <v>3743</v>
      </c>
      <c r="H83" s="74">
        <f t="shared" si="8"/>
        <v>14972</v>
      </c>
      <c r="K83" s="96"/>
    </row>
    <row r="84" spans="1:11" ht="17.25" x14ac:dyDescent="0.3">
      <c r="A84" s="72">
        <v>268</v>
      </c>
      <c r="B84" s="72">
        <v>268</v>
      </c>
      <c r="C84" s="67" t="s">
        <v>915</v>
      </c>
      <c r="D84" s="71">
        <v>24</v>
      </c>
      <c r="E84" s="74">
        <v>3540.3361344537816</v>
      </c>
      <c r="F84" s="74">
        <f t="shared" si="6"/>
        <v>672.66386554621852</v>
      </c>
      <c r="G84" s="74">
        <f t="shared" si="7"/>
        <v>4213</v>
      </c>
      <c r="H84" s="74">
        <f t="shared" si="8"/>
        <v>101112</v>
      </c>
      <c r="K84" s="96"/>
    </row>
    <row r="85" spans="1:11" ht="17.25" x14ac:dyDescent="0.3">
      <c r="A85" s="72">
        <v>269</v>
      </c>
      <c r="B85" s="72">
        <v>269</v>
      </c>
      <c r="C85" s="67" t="s">
        <v>916</v>
      </c>
      <c r="D85" s="71">
        <v>16</v>
      </c>
      <c r="E85" s="74">
        <v>3540.3361344537816</v>
      </c>
      <c r="F85" s="74">
        <f t="shared" si="6"/>
        <v>672.66386554621852</v>
      </c>
      <c r="G85" s="74">
        <f t="shared" si="7"/>
        <v>4213</v>
      </c>
      <c r="H85" s="74">
        <f t="shared" si="8"/>
        <v>67408</v>
      </c>
      <c r="K85" s="96"/>
    </row>
    <row r="86" spans="1:11" ht="17.25" x14ac:dyDescent="0.3">
      <c r="A86" s="72">
        <v>271</v>
      </c>
      <c r="B86" s="72">
        <v>271</v>
      </c>
      <c r="C86" s="67" t="s">
        <v>918</v>
      </c>
      <c r="D86" s="71">
        <v>15</v>
      </c>
      <c r="E86" s="74">
        <v>4350.4201680672268</v>
      </c>
      <c r="F86" s="74">
        <f t="shared" si="6"/>
        <v>826.57983193277312</v>
      </c>
      <c r="G86" s="74">
        <f t="shared" si="7"/>
        <v>5177</v>
      </c>
      <c r="H86" s="74">
        <f t="shared" si="8"/>
        <v>77655</v>
      </c>
      <c r="K86" s="96"/>
    </row>
    <row r="87" spans="1:11" ht="17.25" x14ac:dyDescent="0.3">
      <c r="A87" s="72">
        <v>272</v>
      </c>
      <c r="B87" s="72">
        <v>272</v>
      </c>
      <c r="C87" s="67" t="s">
        <v>919</v>
      </c>
      <c r="D87" s="71">
        <v>110</v>
      </c>
      <c r="E87" s="74">
        <v>800</v>
      </c>
      <c r="F87" s="74">
        <f t="shared" si="6"/>
        <v>152</v>
      </c>
      <c r="G87" s="74">
        <f t="shared" si="7"/>
        <v>952</v>
      </c>
      <c r="H87" s="74">
        <f t="shared" si="8"/>
        <v>104720</v>
      </c>
      <c r="K87" s="96"/>
    </row>
    <row r="88" spans="1:11" ht="49.5" x14ac:dyDescent="0.3">
      <c r="A88" s="72">
        <v>273</v>
      </c>
      <c r="B88" s="72">
        <v>273</v>
      </c>
      <c r="C88" s="67" t="s">
        <v>920</v>
      </c>
      <c r="D88" s="71">
        <v>800</v>
      </c>
      <c r="E88" s="74">
        <v>8974.7899159663866</v>
      </c>
      <c r="F88" s="74">
        <f t="shared" si="6"/>
        <v>1705.2100840336134</v>
      </c>
      <c r="G88" s="74">
        <f t="shared" si="7"/>
        <v>10680</v>
      </c>
      <c r="H88" s="74">
        <f t="shared" si="8"/>
        <v>8544000</v>
      </c>
      <c r="K88" s="96"/>
    </row>
    <row r="89" spans="1:11" ht="17.25" x14ac:dyDescent="0.3">
      <c r="A89" s="72">
        <v>276</v>
      </c>
      <c r="B89" s="72">
        <v>276</v>
      </c>
      <c r="C89" s="67" t="s">
        <v>725</v>
      </c>
      <c r="D89" s="71">
        <v>316</v>
      </c>
      <c r="E89" s="74">
        <v>2059.6638655462184</v>
      </c>
      <c r="F89" s="74">
        <f t="shared" si="6"/>
        <v>391.33613445378148</v>
      </c>
      <c r="G89" s="74">
        <f t="shared" si="7"/>
        <v>2451</v>
      </c>
      <c r="H89" s="74">
        <f t="shared" si="8"/>
        <v>774516</v>
      </c>
      <c r="K89" s="96"/>
    </row>
    <row r="90" spans="1:11" ht="33" x14ac:dyDescent="0.3">
      <c r="A90" s="72">
        <v>277</v>
      </c>
      <c r="B90" s="72">
        <v>277</v>
      </c>
      <c r="C90" s="67" t="s">
        <v>922</v>
      </c>
      <c r="D90" s="71">
        <v>200</v>
      </c>
      <c r="E90" s="74">
        <v>178500</v>
      </c>
      <c r="F90" s="74">
        <f t="shared" si="6"/>
        <v>33915</v>
      </c>
      <c r="G90" s="74">
        <f t="shared" si="7"/>
        <v>212415</v>
      </c>
      <c r="H90" s="74">
        <f t="shared" si="8"/>
        <v>42483000</v>
      </c>
      <c r="K90" s="96"/>
    </row>
    <row r="91" spans="1:11" ht="17.25" x14ac:dyDescent="0.3">
      <c r="A91" s="72">
        <v>280</v>
      </c>
      <c r="B91" s="72">
        <v>280</v>
      </c>
      <c r="C91" s="67" t="s">
        <v>925</v>
      </c>
      <c r="D91" s="71">
        <v>43</v>
      </c>
      <c r="E91" s="74">
        <v>3145.3781512605042</v>
      </c>
      <c r="F91" s="74">
        <f t="shared" si="6"/>
        <v>597.62184873949582</v>
      </c>
      <c r="G91" s="74">
        <f t="shared" si="7"/>
        <v>3743</v>
      </c>
      <c r="H91" s="74">
        <f t="shared" si="8"/>
        <v>160949</v>
      </c>
      <c r="K91" s="96"/>
    </row>
    <row r="92" spans="1:11" ht="33" x14ac:dyDescent="0.3">
      <c r="A92" s="72">
        <v>288</v>
      </c>
      <c r="B92" s="72">
        <v>288</v>
      </c>
      <c r="C92" s="67" t="s">
        <v>929</v>
      </c>
      <c r="D92" s="71">
        <v>31</v>
      </c>
      <c r="E92" s="74">
        <v>39400</v>
      </c>
      <c r="F92" s="74">
        <f t="shared" ref="F92:F103" si="9">+E92*19%</f>
        <v>7486</v>
      </c>
      <c r="G92" s="74">
        <f t="shared" ref="G92:G103" si="10">+E92+F92</f>
        <v>46886</v>
      </c>
      <c r="H92" s="74">
        <f t="shared" ref="H92:H103" si="11">+D92*G92</f>
        <v>1453466</v>
      </c>
      <c r="K92" s="96"/>
    </row>
    <row r="93" spans="1:11" ht="33" x14ac:dyDescent="0.3">
      <c r="A93" s="72">
        <v>298</v>
      </c>
      <c r="B93" s="72">
        <v>298</v>
      </c>
      <c r="C93" s="67" t="s">
        <v>938</v>
      </c>
      <c r="D93" s="71">
        <v>1</v>
      </c>
      <c r="E93" s="74">
        <v>4200</v>
      </c>
      <c r="F93" s="74">
        <f t="shared" si="9"/>
        <v>798</v>
      </c>
      <c r="G93" s="74">
        <f t="shared" si="10"/>
        <v>4998</v>
      </c>
      <c r="H93" s="74">
        <f t="shared" si="11"/>
        <v>4998</v>
      </c>
      <c r="K93" s="96"/>
    </row>
    <row r="94" spans="1:11" ht="17.25" x14ac:dyDescent="0.3">
      <c r="A94" s="72">
        <v>306</v>
      </c>
      <c r="B94" s="72">
        <v>306</v>
      </c>
      <c r="C94" s="67" t="s">
        <v>943</v>
      </c>
      <c r="D94" s="71">
        <v>230</v>
      </c>
      <c r="E94" s="74">
        <v>2740.3361344537816</v>
      </c>
      <c r="F94" s="74">
        <f t="shared" si="9"/>
        <v>520.66386554621852</v>
      </c>
      <c r="G94" s="74">
        <f t="shared" si="10"/>
        <v>3261</v>
      </c>
      <c r="H94" s="74">
        <f t="shared" si="11"/>
        <v>750030</v>
      </c>
      <c r="K94" s="96"/>
    </row>
    <row r="95" spans="1:11" ht="17.25" x14ac:dyDescent="0.3">
      <c r="A95" s="72">
        <v>347</v>
      </c>
      <c r="B95" s="72">
        <v>347</v>
      </c>
      <c r="C95" s="67" t="s">
        <v>982</v>
      </c>
      <c r="D95" s="71">
        <v>15</v>
      </c>
      <c r="E95" s="74">
        <v>2894.9579831932774</v>
      </c>
      <c r="F95" s="74">
        <f t="shared" si="9"/>
        <v>550.0420168067227</v>
      </c>
      <c r="G95" s="74">
        <f t="shared" si="10"/>
        <v>3445</v>
      </c>
      <c r="H95" s="74">
        <f t="shared" si="11"/>
        <v>51675</v>
      </c>
      <c r="K95" s="96"/>
    </row>
    <row r="96" spans="1:11" ht="17.25" x14ac:dyDescent="0.3">
      <c r="A96" s="72">
        <v>348</v>
      </c>
      <c r="B96" s="72">
        <v>348</v>
      </c>
      <c r="C96" s="67" t="s">
        <v>983</v>
      </c>
      <c r="D96" s="71">
        <v>20</v>
      </c>
      <c r="E96" s="74">
        <v>2894.9579831932774</v>
      </c>
      <c r="F96" s="74">
        <f t="shared" si="9"/>
        <v>550.0420168067227</v>
      </c>
      <c r="G96" s="74">
        <f t="shared" si="10"/>
        <v>3445</v>
      </c>
      <c r="H96" s="74">
        <f t="shared" si="11"/>
        <v>68900</v>
      </c>
      <c r="K96" s="96"/>
    </row>
    <row r="97" spans="1:11" ht="17.25" x14ac:dyDescent="0.3">
      <c r="A97" s="72">
        <v>376</v>
      </c>
      <c r="B97" s="72">
        <v>376</v>
      </c>
      <c r="C97" s="67" t="s">
        <v>1008</v>
      </c>
      <c r="D97" s="71">
        <v>19</v>
      </c>
      <c r="E97" s="74">
        <v>3882.3529411764707</v>
      </c>
      <c r="F97" s="74">
        <f t="shared" si="9"/>
        <v>737.64705882352939</v>
      </c>
      <c r="G97" s="74">
        <f t="shared" si="10"/>
        <v>4620</v>
      </c>
      <c r="H97" s="74">
        <f t="shared" si="11"/>
        <v>87780</v>
      </c>
      <c r="K97" s="96"/>
    </row>
    <row r="98" spans="1:11" ht="33" x14ac:dyDescent="0.3">
      <c r="A98" s="72">
        <v>379</v>
      </c>
      <c r="B98" s="72">
        <v>379</v>
      </c>
      <c r="C98" s="67" t="s">
        <v>1009</v>
      </c>
      <c r="D98" s="71">
        <v>1</v>
      </c>
      <c r="E98" s="74">
        <v>5245.3781512605046</v>
      </c>
      <c r="F98" s="74">
        <f t="shared" si="9"/>
        <v>996.62184873949593</v>
      </c>
      <c r="G98" s="74">
        <f t="shared" si="10"/>
        <v>6242.0000000000009</v>
      </c>
      <c r="H98" s="74">
        <f t="shared" si="11"/>
        <v>6242.0000000000009</v>
      </c>
      <c r="K98" s="96"/>
    </row>
    <row r="99" spans="1:11" ht="17.25" x14ac:dyDescent="0.3">
      <c r="A99" s="72">
        <v>382</v>
      </c>
      <c r="B99" s="72">
        <v>382</v>
      </c>
      <c r="C99" s="67" t="s">
        <v>726</v>
      </c>
      <c r="D99" s="71">
        <v>137</v>
      </c>
      <c r="E99" s="74">
        <v>13268.067226890757</v>
      </c>
      <c r="F99" s="74">
        <f t="shared" si="9"/>
        <v>2520.932773109244</v>
      </c>
      <c r="G99" s="74">
        <f t="shared" si="10"/>
        <v>15789</v>
      </c>
      <c r="H99" s="74">
        <f t="shared" si="11"/>
        <v>2163093</v>
      </c>
      <c r="K99" s="96"/>
    </row>
    <row r="100" spans="1:11" ht="33" x14ac:dyDescent="0.3">
      <c r="A100" s="72">
        <v>383</v>
      </c>
      <c r="B100" s="72">
        <v>383</v>
      </c>
      <c r="C100" s="67" t="s">
        <v>1011</v>
      </c>
      <c r="D100" s="71">
        <v>750</v>
      </c>
      <c r="E100" s="74">
        <v>878.15126050420167</v>
      </c>
      <c r="F100" s="74">
        <f t="shared" si="9"/>
        <v>166.84873949579833</v>
      </c>
      <c r="G100" s="74">
        <f t="shared" si="10"/>
        <v>1045</v>
      </c>
      <c r="H100" s="74">
        <f t="shared" si="11"/>
        <v>783750</v>
      </c>
      <c r="K100" s="96"/>
    </row>
    <row r="101" spans="1:11" ht="33" x14ac:dyDescent="0.3">
      <c r="A101" s="72">
        <v>384</v>
      </c>
      <c r="B101" s="72">
        <v>384</v>
      </c>
      <c r="C101" s="67" t="s">
        <v>1012</v>
      </c>
      <c r="D101" s="71">
        <v>291</v>
      </c>
      <c r="E101" s="74">
        <v>701.68067226890764</v>
      </c>
      <c r="F101" s="74">
        <f t="shared" si="9"/>
        <v>133.31932773109244</v>
      </c>
      <c r="G101" s="74">
        <f t="shared" si="10"/>
        <v>835.00000000000011</v>
      </c>
      <c r="H101" s="74">
        <f t="shared" si="11"/>
        <v>242985.00000000003</v>
      </c>
      <c r="K101" s="96"/>
    </row>
    <row r="102" spans="1:11" ht="33" x14ac:dyDescent="0.3">
      <c r="A102" s="72">
        <v>386</v>
      </c>
      <c r="B102" s="72">
        <v>386</v>
      </c>
      <c r="C102" s="67" t="s">
        <v>1014</v>
      </c>
      <c r="D102" s="71">
        <v>600</v>
      </c>
      <c r="E102" s="74">
        <v>1357.1428571428571</v>
      </c>
      <c r="F102" s="74">
        <f t="shared" si="9"/>
        <v>257.85714285714283</v>
      </c>
      <c r="G102" s="74">
        <f t="shared" si="10"/>
        <v>1615</v>
      </c>
      <c r="H102" s="74">
        <f t="shared" si="11"/>
        <v>969000</v>
      </c>
      <c r="K102" s="96"/>
    </row>
    <row r="103" spans="1:11" ht="17.25" x14ac:dyDescent="0.3">
      <c r="A103" s="72">
        <v>390</v>
      </c>
      <c r="B103" s="72">
        <v>390</v>
      </c>
      <c r="C103" s="67" t="s">
        <v>727</v>
      </c>
      <c r="D103" s="71">
        <v>353</v>
      </c>
      <c r="E103" s="74">
        <v>920.1680672268908</v>
      </c>
      <c r="F103" s="74">
        <f t="shared" si="9"/>
        <v>174.83193277310926</v>
      </c>
      <c r="G103" s="74">
        <f t="shared" si="10"/>
        <v>1095</v>
      </c>
      <c r="H103" s="74">
        <f t="shared" si="11"/>
        <v>386535</v>
      </c>
      <c r="K103" s="96"/>
    </row>
    <row r="104" spans="1:11" ht="17.25" x14ac:dyDescent="0.3">
      <c r="A104" s="107" t="s">
        <v>1028</v>
      </c>
      <c r="B104" s="108"/>
      <c r="C104" s="108"/>
      <c r="D104" s="108"/>
      <c r="E104" s="108"/>
      <c r="F104" s="108"/>
      <c r="G104" s="109"/>
      <c r="H104" s="75">
        <f>SUM(H27:H103)</f>
        <v>104565607</v>
      </c>
      <c r="K104" s="95">
        <f>+H104</f>
        <v>104565607</v>
      </c>
    </row>
    <row r="105" spans="1:11" ht="27.75" customHeight="1" x14ac:dyDescent="0.3">
      <c r="A105" s="76" t="s">
        <v>1031</v>
      </c>
      <c r="B105" s="79"/>
      <c r="C105" s="80"/>
      <c r="D105" s="80"/>
      <c r="E105" s="80"/>
      <c r="F105" s="80"/>
      <c r="G105" s="80"/>
      <c r="H105" s="80"/>
      <c r="K105" s="96"/>
    </row>
    <row r="106" spans="1:11" ht="17.25" x14ac:dyDescent="0.3">
      <c r="K106" s="96"/>
    </row>
    <row r="107" spans="1:11" ht="17.25" x14ac:dyDescent="0.3">
      <c r="K107" s="96"/>
    </row>
    <row r="108" spans="1:11" ht="17.25" x14ac:dyDescent="0.3">
      <c r="A108" s="106" t="s">
        <v>738</v>
      </c>
      <c r="B108" s="106"/>
      <c r="C108" s="106"/>
      <c r="D108" s="106"/>
      <c r="E108" s="106"/>
      <c r="F108" s="106"/>
      <c r="G108" s="106"/>
      <c r="H108" s="106"/>
      <c r="K108" s="96"/>
    </row>
    <row r="109" spans="1:11" ht="33" x14ac:dyDescent="0.3">
      <c r="A109" s="78" t="s">
        <v>0</v>
      </c>
      <c r="B109" s="78" t="s">
        <v>1</v>
      </c>
      <c r="C109" s="78" t="s">
        <v>2</v>
      </c>
      <c r="D109" s="78" t="s">
        <v>7</v>
      </c>
      <c r="E109" s="78" t="s">
        <v>8</v>
      </c>
      <c r="F109" s="78" t="s">
        <v>728</v>
      </c>
      <c r="G109" s="78" t="s">
        <v>1026</v>
      </c>
      <c r="H109" s="78" t="s">
        <v>1027</v>
      </c>
      <c r="K109" s="96"/>
    </row>
    <row r="110" spans="1:11" ht="33" customHeight="1" x14ac:dyDescent="0.3">
      <c r="A110" s="72">
        <v>9</v>
      </c>
      <c r="B110" s="72">
        <v>9</v>
      </c>
      <c r="C110" s="67" t="s">
        <v>739</v>
      </c>
      <c r="D110" s="71">
        <v>750</v>
      </c>
      <c r="E110" s="74">
        <v>60.504201680672274</v>
      </c>
      <c r="F110" s="74">
        <f>+E110*19%</f>
        <v>11.495798319327733</v>
      </c>
      <c r="G110" s="74">
        <f>+E110+F110</f>
        <v>72</v>
      </c>
      <c r="H110" s="74">
        <f>+D110*G110</f>
        <v>54000</v>
      </c>
      <c r="K110" s="96"/>
    </row>
    <row r="111" spans="1:11" ht="33" customHeight="1" x14ac:dyDescent="0.3">
      <c r="A111" s="72">
        <v>36</v>
      </c>
      <c r="B111" s="72">
        <v>36</v>
      </c>
      <c r="C111" s="67" t="s">
        <v>758</v>
      </c>
      <c r="D111" s="71">
        <v>12</v>
      </c>
      <c r="E111" s="74">
        <v>301630.25210084033</v>
      </c>
      <c r="F111" s="74">
        <f t="shared" ref="F111:F121" si="12">+E111*19%</f>
        <v>57309.747899159665</v>
      </c>
      <c r="G111" s="74">
        <f t="shared" ref="G111:G121" si="13">+E111+F111</f>
        <v>358940</v>
      </c>
      <c r="H111" s="74">
        <f t="shared" ref="H111:H121" si="14">+D111*G111</f>
        <v>4307280</v>
      </c>
      <c r="K111" s="96"/>
    </row>
    <row r="112" spans="1:11" ht="33" customHeight="1" x14ac:dyDescent="0.3">
      <c r="A112" s="72">
        <v>37</v>
      </c>
      <c r="B112" s="72">
        <v>37</v>
      </c>
      <c r="C112" s="67" t="s">
        <v>759</v>
      </c>
      <c r="D112" s="71">
        <v>10</v>
      </c>
      <c r="E112" s="74">
        <v>301630.25210084033</v>
      </c>
      <c r="F112" s="74">
        <f t="shared" si="12"/>
        <v>57309.747899159665</v>
      </c>
      <c r="G112" s="74">
        <f t="shared" si="13"/>
        <v>358940</v>
      </c>
      <c r="H112" s="74">
        <f t="shared" si="14"/>
        <v>3589400</v>
      </c>
      <c r="K112" s="96"/>
    </row>
    <row r="113" spans="1:11" ht="33" customHeight="1" x14ac:dyDescent="0.3">
      <c r="A113" s="72">
        <v>38</v>
      </c>
      <c r="B113" s="72">
        <v>38</v>
      </c>
      <c r="C113" s="67" t="s">
        <v>760</v>
      </c>
      <c r="D113" s="71">
        <v>1800</v>
      </c>
      <c r="E113" s="74">
        <v>41</v>
      </c>
      <c r="F113" s="74">
        <f t="shared" si="12"/>
        <v>7.79</v>
      </c>
      <c r="G113" s="74">
        <f t="shared" si="13"/>
        <v>48.79</v>
      </c>
      <c r="H113" s="74">
        <f t="shared" si="14"/>
        <v>87822</v>
      </c>
      <c r="K113" s="96"/>
    </row>
    <row r="114" spans="1:11" ht="33" customHeight="1" x14ac:dyDescent="0.3">
      <c r="A114" s="72">
        <v>112</v>
      </c>
      <c r="B114" s="72">
        <v>112</v>
      </c>
      <c r="C114" s="67" t="s">
        <v>814</v>
      </c>
      <c r="D114" s="71">
        <v>17</v>
      </c>
      <c r="E114" s="74">
        <v>7008.4033613445381</v>
      </c>
      <c r="F114" s="74">
        <f t="shared" si="12"/>
        <v>1331.5966386554624</v>
      </c>
      <c r="G114" s="74">
        <f t="shared" si="13"/>
        <v>8340</v>
      </c>
      <c r="H114" s="74">
        <f t="shared" si="14"/>
        <v>141780</v>
      </c>
      <c r="K114" s="96"/>
    </row>
    <row r="115" spans="1:11" ht="33" customHeight="1" x14ac:dyDescent="0.3">
      <c r="A115" s="72">
        <v>113</v>
      </c>
      <c r="B115" s="72">
        <v>113</v>
      </c>
      <c r="C115" s="67" t="s">
        <v>815</v>
      </c>
      <c r="D115" s="71">
        <v>19</v>
      </c>
      <c r="E115" s="74">
        <v>2502.5210084033615</v>
      </c>
      <c r="F115" s="74">
        <f t="shared" si="12"/>
        <v>475.47899159663871</v>
      </c>
      <c r="G115" s="74">
        <f t="shared" si="13"/>
        <v>2978</v>
      </c>
      <c r="H115" s="74">
        <f t="shared" si="14"/>
        <v>56582</v>
      </c>
      <c r="K115" s="96"/>
    </row>
    <row r="116" spans="1:11" ht="33" customHeight="1" x14ac:dyDescent="0.3">
      <c r="A116" s="72">
        <v>254</v>
      </c>
      <c r="B116" s="72">
        <v>254</v>
      </c>
      <c r="C116" s="67" t="s">
        <v>906</v>
      </c>
      <c r="D116" s="71">
        <v>25</v>
      </c>
      <c r="E116" s="74">
        <v>4490.7563025210084</v>
      </c>
      <c r="F116" s="74">
        <f t="shared" si="12"/>
        <v>853.24369747899163</v>
      </c>
      <c r="G116" s="74">
        <f t="shared" si="13"/>
        <v>5344</v>
      </c>
      <c r="H116" s="74">
        <f t="shared" si="14"/>
        <v>133600</v>
      </c>
      <c r="K116" s="96"/>
    </row>
    <row r="117" spans="1:11" ht="33" customHeight="1" x14ac:dyDescent="0.3">
      <c r="A117" s="72">
        <v>262</v>
      </c>
      <c r="B117" s="72">
        <v>262</v>
      </c>
      <c r="C117" s="67" t="s">
        <v>909</v>
      </c>
      <c r="D117" s="71">
        <v>9</v>
      </c>
      <c r="E117" s="74">
        <v>22969.747899159665</v>
      </c>
      <c r="F117" s="74">
        <f t="shared" si="12"/>
        <v>4364.2521008403364</v>
      </c>
      <c r="G117" s="74">
        <f t="shared" si="13"/>
        <v>27334</v>
      </c>
      <c r="H117" s="74">
        <f t="shared" si="14"/>
        <v>246006</v>
      </c>
      <c r="K117" s="96"/>
    </row>
    <row r="118" spans="1:11" ht="33" customHeight="1" x14ac:dyDescent="0.3">
      <c r="A118" s="72">
        <v>278</v>
      </c>
      <c r="B118" s="72">
        <v>278</v>
      </c>
      <c r="C118" s="67" t="s">
        <v>923</v>
      </c>
      <c r="D118" s="71">
        <v>200</v>
      </c>
      <c r="E118" s="74">
        <v>63500</v>
      </c>
      <c r="F118" s="74">
        <f t="shared" si="12"/>
        <v>12065</v>
      </c>
      <c r="G118" s="74">
        <f t="shared" si="13"/>
        <v>75565</v>
      </c>
      <c r="H118" s="74">
        <f t="shared" si="14"/>
        <v>15113000</v>
      </c>
      <c r="K118" s="96"/>
    </row>
    <row r="119" spans="1:11" ht="33" customHeight="1" x14ac:dyDescent="0.3">
      <c r="A119" s="72">
        <v>285</v>
      </c>
      <c r="B119" s="72">
        <v>285</v>
      </c>
      <c r="C119" s="67" t="s">
        <v>926</v>
      </c>
      <c r="D119" s="71">
        <v>1</v>
      </c>
      <c r="E119" s="74">
        <v>4584.0336134453783</v>
      </c>
      <c r="F119" s="74">
        <f t="shared" si="12"/>
        <v>870.96638655462186</v>
      </c>
      <c r="G119" s="74">
        <f t="shared" si="13"/>
        <v>5455</v>
      </c>
      <c r="H119" s="74">
        <f t="shared" si="14"/>
        <v>5455</v>
      </c>
      <c r="K119" s="96"/>
    </row>
    <row r="120" spans="1:11" ht="33" customHeight="1" x14ac:dyDescent="0.3">
      <c r="A120" s="72">
        <v>315</v>
      </c>
      <c r="B120" s="72">
        <v>315</v>
      </c>
      <c r="C120" s="67" t="s">
        <v>952</v>
      </c>
      <c r="D120" s="71">
        <v>55</v>
      </c>
      <c r="E120" s="74">
        <v>57076.470588235294</v>
      </c>
      <c r="F120" s="74">
        <f t="shared" si="12"/>
        <v>10844.529411764706</v>
      </c>
      <c r="G120" s="74">
        <f t="shared" si="13"/>
        <v>67921</v>
      </c>
      <c r="H120" s="74">
        <f t="shared" si="14"/>
        <v>3735655</v>
      </c>
      <c r="K120" s="96"/>
    </row>
    <row r="121" spans="1:11" ht="33" customHeight="1" x14ac:dyDescent="0.3">
      <c r="A121" s="72">
        <v>332</v>
      </c>
      <c r="B121" s="72">
        <v>332</v>
      </c>
      <c r="C121" s="67" t="s">
        <v>967</v>
      </c>
      <c r="D121" s="71">
        <v>19</v>
      </c>
      <c r="E121" s="74">
        <v>50180.672268907569</v>
      </c>
      <c r="F121" s="74">
        <f t="shared" si="12"/>
        <v>9534.3277310924386</v>
      </c>
      <c r="G121" s="74">
        <f t="shared" si="13"/>
        <v>59715.000000000007</v>
      </c>
      <c r="H121" s="74">
        <f t="shared" si="14"/>
        <v>1134585.0000000002</v>
      </c>
      <c r="K121" s="96"/>
    </row>
    <row r="122" spans="1:11" ht="33" customHeight="1" x14ac:dyDescent="0.3">
      <c r="A122" s="107" t="s">
        <v>1028</v>
      </c>
      <c r="B122" s="108"/>
      <c r="C122" s="108"/>
      <c r="D122" s="108"/>
      <c r="E122" s="108"/>
      <c r="F122" s="108"/>
      <c r="G122" s="109"/>
      <c r="H122" s="75">
        <f>SUM(H110:H121)</f>
        <v>28605165</v>
      </c>
      <c r="K122" s="95">
        <f>+H122</f>
        <v>28605165</v>
      </c>
    </row>
    <row r="123" spans="1:11" ht="27.75" customHeight="1" x14ac:dyDescent="0.3">
      <c r="A123" s="76" t="s">
        <v>1041</v>
      </c>
      <c r="B123" s="79"/>
      <c r="C123" s="80"/>
      <c r="D123" s="80"/>
      <c r="E123" s="80"/>
      <c r="F123" s="80"/>
      <c r="G123" s="80"/>
      <c r="H123" s="80"/>
      <c r="K123" s="96"/>
    </row>
    <row r="124" spans="1:11" ht="17.25" x14ac:dyDescent="0.3">
      <c r="K124" s="96"/>
    </row>
    <row r="125" spans="1:11" ht="17.25" x14ac:dyDescent="0.3">
      <c r="K125" s="96"/>
    </row>
    <row r="126" spans="1:11" ht="17.25" x14ac:dyDescent="0.3">
      <c r="A126" s="106" t="s">
        <v>863</v>
      </c>
      <c r="B126" s="106"/>
      <c r="C126" s="106"/>
      <c r="D126" s="106"/>
      <c r="E126" s="106"/>
      <c r="F126" s="106"/>
      <c r="G126" s="106"/>
      <c r="H126" s="106"/>
      <c r="K126" s="96"/>
    </row>
    <row r="127" spans="1:11" ht="33" x14ac:dyDescent="0.3">
      <c r="A127" s="78" t="s">
        <v>0</v>
      </c>
      <c r="B127" s="78" t="s">
        <v>1</v>
      </c>
      <c r="C127" s="78" t="s">
        <v>2</v>
      </c>
      <c r="D127" s="78" t="s">
        <v>7</v>
      </c>
      <c r="E127" s="78" t="s">
        <v>8</v>
      </c>
      <c r="F127" s="78" t="s">
        <v>728</v>
      </c>
      <c r="G127" s="78" t="s">
        <v>1026</v>
      </c>
      <c r="H127" s="78" t="s">
        <v>1027</v>
      </c>
      <c r="K127" s="96"/>
    </row>
    <row r="128" spans="1:11" ht="49.5" x14ac:dyDescent="0.3">
      <c r="A128" s="72">
        <v>189</v>
      </c>
      <c r="B128" s="72">
        <v>189</v>
      </c>
      <c r="C128" s="67" t="s">
        <v>1043</v>
      </c>
      <c r="D128" s="71">
        <v>9</v>
      </c>
      <c r="E128" s="74">
        <v>58823.529411764706</v>
      </c>
      <c r="F128" s="74">
        <f>+E128*19%</f>
        <v>11176.470588235294</v>
      </c>
      <c r="G128" s="74">
        <f>+E128+F128</f>
        <v>70000</v>
      </c>
      <c r="H128" s="74">
        <f>+D128*G128</f>
        <v>630000</v>
      </c>
      <c r="K128" s="96"/>
    </row>
    <row r="129" spans="1:11" ht="66" x14ac:dyDescent="0.3">
      <c r="A129" s="72">
        <v>311</v>
      </c>
      <c r="B129" s="72">
        <v>311</v>
      </c>
      <c r="C129" s="67" t="s">
        <v>948</v>
      </c>
      <c r="D129" s="71">
        <v>17</v>
      </c>
      <c r="E129" s="74">
        <v>68000</v>
      </c>
      <c r="F129" s="74">
        <f>+E129*19%</f>
        <v>12920</v>
      </c>
      <c r="G129" s="74">
        <f>+E129+F129</f>
        <v>80920</v>
      </c>
      <c r="H129" s="74">
        <f>+D129*G129</f>
        <v>1375640</v>
      </c>
      <c r="K129" s="96"/>
    </row>
    <row r="130" spans="1:11" ht="17.25" x14ac:dyDescent="0.3">
      <c r="A130" s="107" t="s">
        <v>1028</v>
      </c>
      <c r="B130" s="108"/>
      <c r="C130" s="108"/>
      <c r="D130" s="108"/>
      <c r="E130" s="108"/>
      <c r="F130" s="108"/>
      <c r="G130" s="109"/>
      <c r="H130" s="75">
        <f>SUM(H128:H129)</f>
        <v>2005640</v>
      </c>
      <c r="K130" s="95">
        <f>+H130</f>
        <v>2005640</v>
      </c>
    </row>
    <row r="131" spans="1:11" ht="27.75" customHeight="1" x14ac:dyDescent="0.3">
      <c r="A131" s="76" t="s">
        <v>1044</v>
      </c>
      <c r="B131" s="79"/>
      <c r="C131" s="80"/>
      <c r="D131" s="80"/>
      <c r="E131" s="80"/>
      <c r="F131" s="80"/>
      <c r="G131" s="80"/>
      <c r="H131" s="80"/>
      <c r="K131" s="96"/>
    </row>
    <row r="132" spans="1:11" ht="17.25" x14ac:dyDescent="0.3">
      <c r="K132" s="96"/>
    </row>
    <row r="133" spans="1:11" ht="17.25" x14ac:dyDescent="0.3">
      <c r="K133" s="96"/>
    </row>
    <row r="134" spans="1:11" ht="17.25" x14ac:dyDescent="0.3">
      <c r="A134" s="106" t="s">
        <v>146</v>
      </c>
      <c r="B134" s="106"/>
      <c r="C134" s="106"/>
      <c r="D134" s="106"/>
      <c r="E134" s="106"/>
      <c r="F134" s="106"/>
      <c r="G134" s="106"/>
      <c r="H134" s="106"/>
      <c r="K134" s="96"/>
    </row>
    <row r="135" spans="1:11" ht="33" x14ac:dyDescent="0.3">
      <c r="A135" s="78" t="s">
        <v>0</v>
      </c>
      <c r="B135" s="78" t="s">
        <v>1</v>
      </c>
      <c r="C135" s="78" t="s">
        <v>2</v>
      </c>
      <c r="D135" s="78" t="s">
        <v>7</v>
      </c>
      <c r="E135" s="78" t="s">
        <v>8</v>
      </c>
      <c r="F135" s="78" t="s">
        <v>728</v>
      </c>
      <c r="G135" s="78" t="s">
        <v>1026</v>
      </c>
      <c r="H135" s="78" t="s">
        <v>1027</v>
      </c>
      <c r="K135" s="96"/>
    </row>
    <row r="136" spans="1:11" ht="17.25" x14ac:dyDescent="0.3">
      <c r="A136" s="72">
        <v>7</v>
      </c>
      <c r="B136" s="72">
        <v>7</v>
      </c>
      <c r="C136" s="67" t="s">
        <v>736</v>
      </c>
      <c r="D136" s="71">
        <v>500</v>
      </c>
      <c r="E136" s="74">
        <v>72.268907563025209</v>
      </c>
      <c r="F136" s="74">
        <f>+E136*19%</f>
        <v>13.731092436974789</v>
      </c>
      <c r="G136" s="74">
        <f>+E136+F136</f>
        <v>86</v>
      </c>
      <c r="H136" s="74">
        <f>+D136*G136</f>
        <v>43000</v>
      </c>
      <c r="K136" s="96"/>
    </row>
    <row r="137" spans="1:11" ht="17.25" x14ac:dyDescent="0.3">
      <c r="A137" s="72">
        <v>10</v>
      </c>
      <c r="B137" s="72">
        <v>10</v>
      </c>
      <c r="C137" s="67" t="s">
        <v>740</v>
      </c>
      <c r="D137" s="71">
        <v>551</v>
      </c>
      <c r="E137" s="74">
        <v>68.907563025210081</v>
      </c>
      <c r="F137" s="74">
        <f t="shared" ref="F137:F168" si="15">+E137*19%</f>
        <v>13.092436974789916</v>
      </c>
      <c r="G137" s="74">
        <f t="shared" ref="G137:G169" si="16">+E137+F137</f>
        <v>82</v>
      </c>
      <c r="H137" s="74">
        <f t="shared" ref="H137:H169" si="17">+D137*G137</f>
        <v>45182</v>
      </c>
      <c r="K137" s="96"/>
    </row>
    <row r="138" spans="1:11" ht="17.25" x14ac:dyDescent="0.3">
      <c r="A138" s="72">
        <v>11</v>
      </c>
      <c r="B138" s="72">
        <v>11</v>
      </c>
      <c r="C138" s="67" t="s">
        <v>741</v>
      </c>
      <c r="D138" s="71">
        <v>750</v>
      </c>
      <c r="E138" s="74">
        <v>68.907563025210081</v>
      </c>
      <c r="F138" s="74">
        <f t="shared" si="15"/>
        <v>13.092436974789916</v>
      </c>
      <c r="G138" s="74">
        <f t="shared" si="16"/>
        <v>82</v>
      </c>
      <c r="H138" s="74">
        <f t="shared" si="17"/>
        <v>61500</v>
      </c>
      <c r="K138" s="96"/>
    </row>
    <row r="139" spans="1:11" ht="17.25" x14ac:dyDescent="0.3">
      <c r="A139" s="72">
        <v>30</v>
      </c>
      <c r="B139" s="72">
        <v>30</v>
      </c>
      <c r="C139" s="67" t="s">
        <v>752</v>
      </c>
      <c r="D139" s="71">
        <v>129</v>
      </c>
      <c r="E139" s="74">
        <v>10300.840336134454</v>
      </c>
      <c r="F139" s="74">
        <f t="shared" si="15"/>
        <v>1957.1596638655462</v>
      </c>
      <c r="G139" s="74">
        <f t="shared" si="16"/>
        <v>12258</v>
      </c>
      <c r="H139" s="74">
        <f t="shared" si="17"/>
        <v>1581282</v>
      </c>
      <c r="K139" s="96"/>
    </row>
    <row r="140" spans="1:11" ht="33" x14ac:dyDescent="0.3">
      <c r="A140" s="72">
        <v>32</v>
      </c>
      <c r="B140" s="72">
        <v>32</v>
      </c>
      <c r="C140" s="67" t="s">
        <v>754</v>
      </c>
      <c r="D140" s="71">
        <v>5000</v>
      </c>
      <c r="E140" s="74">
        <v>26.890756302521009</v>
      </c>
      <c r="F140" s="74">
        <f t="shared" si="15"/>
        <v>5.1092436974789921</v>
      </c>
      <c r="G140" s="74">
        <f t="shared" si="16"/>
        <v>32</v>
      </c>
      <c r="H140" s="74">
        <f t="shared" si="17"/>
        <v>160000</v>
      </c>
      <c r="K140" s="96"/>
    </row>
    <row r="141" spans="1:11" ht="17.25" x14ac:dyDescent="0.3">
      <c r="A141" s="72">
        <v>50</v>
      </c>
      <c r="B141" s="72">
        <v>50</v>
      </c>
      <c r="C141" s="67" t="s">
        <v>769</v>
      </c>
      <c r="D141" s="71">
        <v>39</v>
      </c>
      <c r="E141" s="74">
        <v>23592.436974789918</v>
      </c>
      <c r="F141" s="74">
        <f t="shared" si="15"/>
        <v>4482.5630252100846</v>
      </c>
      <c r="G141" s="74">
        <f t="shared" si="16"/>
        <v>28075.000000000004</v>
      </c>
      <c r="H141" s="74">
        <f t="shared" si="17"/>
        <v>1094925.0000000002</v>
      </c>
      <c r="K141" s="96"/>
    </row>
    <row r="142" spans="1:11" ht="49.5" x14ac:dyDescent="0.3">
      <c r="A142" s="72">
        <v>55</v>
      </c>
      <c r="B142" s="72">
        <v>55</v>
      </c>
      <c r="C142" s="67" t="s">
        <v>771</v>
      </c>
      <c r="D142" s="71">
        <v>23</v>
      </c>
      <c r="E142" s="74">
        <v>15256.302521008403</v>
      </c>
      <c r="F142" s="74">
        <f t="shared" si="15"/>
        <v>2898.6974789915967</v>
      </c>
      <c r="G142" s="74">
        <f t="shared" si="16"/>
        <v>18155</v>
      </c>
      <c r="H142" s="74">
        <f t="shared" si="17"/>
        <v>417565</v>
      </c>
      <c r="K142" s="96"/>
    </row>
    <row r="143" spans="1:11" ht="49.5" x14ac:dyDescent="0.3">
      <c r="A143" s="72">
        <v>57</v>
      </c>
      <c r="B143" s="72">
        <v>57</v>
      </c>
      <c r="C143" s="67" t="s">
        <v>772</v>
      </c>
      <c r="D143" s="71">
        <v>42</v>
      </c>
      <c r="E143" s="74">
        <v>14418.487394957983</v>
      </c>
      <c r="F143" s="74">
        <f t="shared" si="15"/>
        <v>2739.5126050420167</v>
      </c>
      <c r="G143" s="74">
        <f t="shared" si="16"/>
        <v>17158</v>
      </c>
      <c r="H143" s="74">
        <f t="shared" si="17"/>
        <v>720636</v>
      </c>
      <c r="K143" s="96"/>
    </row>
    <row r="144" spans="1:11" ht="49.5" x14ac:dyDescent="0.3">
      <c r="A144" s="72">
        <v>58</v>
      </c>
      <c r="B144" s="72">
        <v>58</v>
      </c>
      <c r="C144" s="67" t="s">
        <v>773</v>
      </c>
      <c r="D144" s="71">
        <v>24</v>
      </c>
      <c r="E144" s="74">
        <v>14699.159663865546</v>
      </c>
      <c r="F144" s="74">
        <f t="shared" si="15"/>
        <v>2792.840336134454</v>
      </c>
      <c r="G144" s="74">
        <f t="shared" si="16"/>
        <v>17492</v>
      </c>
      <c r="H144" s="74">
        <f t="shared" si="17"/>
        <v>419808</v>
      </c>
      <c r="K144" s="96"/>
    </row>
    <row r="145" spans="1:11" ht="49.5" x14ac:dyDescent="0.3">
      <c r="A145" s="72">
        <v>59</v>
      </c>
      <c r="B145" s="72">
        <v>59</v>
      </c>
      <c r="C145" s="67" t="s">
        <v>774</v>
      </c>
      <c r="D145" s="71">
        <v>9</v>
      </c>
      <c r="E145" s="74">
        <v>14389.915966386556</v>
      </c>
      <c r="F145" s="74">
        <f t="shared" si="15"/>
        <v>2734.0840336134456</v>
      </c>
      <c r="G145" s="74">
        <f t="shared" si="16"/>
        <v>17124</v>
      </c>
      <c r="H145" s="74">
        <f t="shared" si="17"/>
        <v>154116</v>
      </c>
      <c r="K145" s="96"/>
    </row>
    <row r="146" spans="1:11" ht="17.25" x14ac:dyDescent="0.3">
      <c r="A146" s="72">
        <v>73</v>
      </c>
      <c r="B146" s="72">
        <v>73</v>
      </c>
      <c r="C146" s="67" t="s">
        <v>781</v>
      </c>
      <c r="D146" s="71">
        <v>5</v>
      </c>
      <c r="E146" s="74">
        <v>1771.4285714285716</v>
      </c>
      <c r="F146" s="74">
        <f t="shared" si="15"/>
        <v>336.57142857142861</v>
      </c>
      <c r="G146" s="74">
        <f t="shared" si="16"/>
        <v>2108</v>
      </c>
      <c r="H146" s="74">
        <f t="shared" si="17"/>
        <v>10540</v>
      </c>
      <c r="K146" s="96"/>
    </row>
    <row r="147" spans="1:11" ht="17.25" x14ac:dyDescent="0.3">
      <c r="A147" s="72">
        <v>122</v>
      </c>
      <c r="B147" s="72">
        <v>122</v>
      </c>
      <c r="C147" s="67" t="s">
        <v>1045</v>
      </c>
      <c r="D147" s="71">
        <v>1</v>
      </c>
      <c r="E147" s="74">
        <v>1029175.6302521009</v>
      </c>
      <c r="F147" s="74">
        <f t="shared" si="15"/>
        <v>195543.36974789918</v>
      </c>
      <c r="G147" s="74">
        <f t="shared" si="16"/>
        <v>1224719</v>
      </c>
      <c r="H147" s="74">
        <f t="shared" si="17"/>
        <v>1224719</v>
      </c>
      <c r="K147" s="96"/>
    </row>
    <row r="148" spans="1:11" ht="33" x14ac:dyDescent="0.3">
      <c r="A148" s="72">
        <v>134</v>
      </c>
      <c r="B148" s="72">
        <v>134</v>
      </c>
      <c r="C148" s="67" t="s">
        <v>828</v>
      </c>
      <c r="D148" s="71">
        <v>326</v>
      </c>
      <c r="E148" s="74">
        <v>1280.6722689075632</v>
      </c>
      <c r="F148" s="74">
        <f t="shared" si="15"/>
        <v>243.32773109243701</v>
      </c>
      <c r="G148" s="74">
        <f t="shared" si="16"/>
        <v>1524.0000000000002</v>
      </c>
      <c r="H148" s="74">
        <f t="shared" si="17"/>
        <v>496824.00000000006</v>
      </c>
      <c r="K148" s="96"/>
    </row>
    <row r="149" spans="1:11" ht="49.5" x14ac:dyDescent="0.3">
      <c r="A149" s="72">
        <v>166</v>
      </c>
      <c r="B149" s="72">
        <v>166</v>
      </c>
      <c r="C149" s="67" t="s">
        <v>843</v>
      </c>
      <c r="D149" s="71">
        <v>1</v>
      </c>
      <c r="E149" s="74">
        <v>57764.705882352944</v>
      </c>
      <c r="F149" s="74">
        <f t="shared" si="15"/>
        <v>10975.294117647059</v>
      </c>
      <c r="G149" s="74">
        <f t="shared" si="16"/>
        <v>68740</v>
      </c>
      <c r="H149" s="74">
        <f t="shared" si="17"/>
        <v>68740</v>
      </c>
      <c r="K149" s="96"/>
    </row>
    <row r="150" spans="1:11" ht="33" x14ac:dyDescent="0.3">
      <c r="A150" s="72">
        <v>182</v>
      </c>
      <c r="B150" s="72">
        <v>182</v>
      </c>
      <c r="C150" s="67" t="s">
        <v>857</v>
      </c>
      <c r="D150" s="71">
        <v>1500</v>
      </c>
      <c r="E150" s="74">
        <v>1529.4117647058824</v>
      </c>
      <c r="F150" s="74">
        <f t="shared" si="15"/>
        <v>290.58823529411768</v>
      </c>
      <c r="G150" s="74">
        <f t="shared" si="16"/>
        <v>1820</v>
      </c>
      <c r="H150" s="74">
        <f t="shared" si="17"/>
        <v>2730000</v>
      </c>
      <c r="K150" s="96"/>
    </row>
    <row r="151" spans="1:11" ht="17.25" x14ac:dyDescent="0.3">
      <c r="A151" s="72">
        <v>195</v>
      </c>
      <c r="B151" s="72">
        <v>195</v>
      </c>
      <c r="C151" s="67" t="s">
        <v>869</v>
      </c>
      <c r="D151" s="71">
        <v>1500</v>
      </c>
      <c r="E151" s="74">
        <v>249.57983193277312</v>
      </c>
      <c r="F151" s="74">
        <f t="shared" si="15"/>
        <v>47.420168067226896</v>
      </c>
      <c r="G151" s="74">
        <f t="shared" si="16"/>
        <v>297</v>
      </c>
      <c r="H151" s="74">
        <f t="shared" si="17"/>
        <v>445500</v>
      </c>
      <c r="K151" s="96"/>
    </row>
    <row r="152" spans="1:11" ht="33" x14ac:dyDescent="0.3">
      <c r="A152" s="72">
        <v>216</v>
      </c>
      <c r="B152" s="72">
        <v>216</v>
      </c>
      <c r="C152" s="67" t="s">
        <v>879</v>
      </c>
      <c r="D152" s="71">
        <v>3000</v>
      </c>
      <c r="E152" s="74">
        <v>1393.2773109243699</v>
      </c>
      <c r="F152" s="74">
        <f t="shared" si="15"/>
        <v>264.72268907563029</v>
      </c>
      <c r="G152" s="74">
        <f t="shared" si="16"/>
        <v>1658.0000000000002</v>
      </c>
      <c r="H152" s="74">
        <f t="shared" si="17"/>
        <v>4974000.0000000009</v>
      </c>
      <c r="K152" s="96"/>
    </row>
    <row r="153" spans="1:11" ht="49.5" x14ac:dyDescent="0.3">
      <c r="A153" s="72">
        <v>293</v>
      </c>
      <c r="B153" s="72">
        <v>293</v>
      </c>
      <c r="C153" s="67" t="s">
        <v>934</v>
      </c>
      <c r="D153" s="71">
        <v>1</v>
      </c>
      <c r="E153" s="74">
        <v>17758.823529411766</v>
      </c>
      <c r="F153" s="74">
        <f t="shared" si="15"/>
        <v>3374.1764705882356</v>
      </c>
      <c r="G153" s="74">
        <f t="shared" si="16"/>
        <v>21133</v>
      </c>
      <c r="H153" s="74">
        <f t="shared" si="17"/>
        <v>21133</v>
      </c>
      <c r="K153" s="96"/>
    </row>
    <row r="154" spans="1:11" ht="33" x14ac:dyDescent="0.3">
      <c r="A154" s="72">
        <v>294</v>
      </c>
      <c r="B154" s="72">
        <v>294</v>
      </c>
      <c r="C154" s="67" t="s">
        <v>935</v>
      </c>
      <c r="D154" s="71">
        <v>12</v>
      </c>
      <c r="E154" s="74">
        <v>56939.495798319331</v>
      </c>
      <c r="F154" s="74">
        <f t="shared" si="15"/>
        <v>10818.504201680673</v>
      </c>
      <c r="G154" s="74">
        <f t="shared" si="16"/>
        <v>67758</v>
      </c>
      <c r="H154" s="74">
        <f t="shared" si="17"/>
        <v>813096</v>
      </c>
      <c r="K154" s="96"/>
    </row>
    <row r="155" spans="1:11" ht="17.25" x14ac:dyDescent="0.3">
      <c r="A155" s="72">
        <v>295</v>
      </c>
      <c r="B155" s="72">
        <v>295</v>
      </c>
      <c r="C155" s="67" t="s">
        <v>1046</v>
      </c>
      <c r="D155" s="71">
        <v>1</v>
      </c>
      <c r="E155" s="74">
        <v>2984593.2773109246</v>
      </c>
      <c r="F155" s="74">
        <f t="shared" si="15"/>
        <v>567072.72268907563</v>
      </c>
      <c r="G155" s="74">
        <f t="shared" si="16"/>
        <v>3551666</v>
      </c>
      <c r="H155" s="74">
        <f t="shared" si="17"/>
        <v>3551666</v>
      </c>
      <c r="K155" s="96"/>
    </row>
    <row r="156" spans="1:11" ht="17.25" x14ac:dyDescent="0.3">
      <c r="A156" s="72">
        <v>303</v>
      </c>
      <c r="B156" s="72">
        <v>303</v>
      </c>
      <c r="C156" s="67" t="s">
        <v>940</v>
      </c>
      <c r="D156" s="71">
        <v>2</v>
      </c>
      <c r="E156" s="74">
        <v>565810.08403361344</v>
      </c>
      <c r="F156" s="74">
        <f t="shared" si="15"/>
        <v>107503.91596638656</v>
      </c>
      <c r="G156" s="74">
        <f t="shared" si="16"/>
        <v>673314</v>
      </c>
      <c r="H156" s="74">
        <f t="shared" si="17"/>
        <v>1346628</v>
      </c>
      <c r="K156" s="96"/>
    </row>
    <row r="157" spans="1:11" ht="17.25" x14ac:dyDescent="0.3">
      <c r="A157" s="72">
        <v>304</v>
      </c>
      <c r="B157" s="72">
        <v>304</v>
      </c>
      <c r="C157" s="67" t="s">
        <v>941</v>
      </c>
      <c r="D157" s="71">
        <v>2</v>
      </c>
      <c r="E157" s="74">
        <v>565810.08403361344</v>
      </c>
      <c r="F157" s="74">
        <f t="shared" si="15"/>
        <v>107503.91596638656</v>
      </c>
      <c r="G157" s="74">
        <f t="shared" si="16"/>
        <v>673314</v>
      </c>
      <c r="H157" s="74">
        <f t="shared" si="17"/>
        <v>1346628</v>
      </c>
      <c r="K157" s="96"/>
    </row>
    <row r="158" spans="1:11" ht="17.25" x14ac:dyDescent="0.3">
      <c r="A158" s="72">
        <v>305</v>
      </c>
      <c r="B158" s="72">
        <v>305</v>
      </c>
      <c r="C158" s="67" t="s">
        <v>942</v>
      </c>
      <c r="D158" s="71">
        <v>6</v>
      </c>
      <c r="E158" s="74">
        <v>565810.08403361344</v>
      </c>
      <c r="F158" s="74">
        <f t="shared" si="15"/>
        <v>107503.91596638656</v>
      </c>
      <c r="G158" s="74">
        <f t="shared" si="16"/>
        <v>673314</v>
      </c>
      <c r="H158" s="74">
        <f t="shared" si="17"/>
        <v>4039884</v>
      </c>
      <c r="K158" s="96"/>
    </row>
    <row r="159" spans="1:11" ht="17.25" x14ac:dyDescent="0.3">
      <c r="A159" s="72">
        <v>331</v>
      </c>
      <c r="B159" s="72">
        <v>331</v>
      </c>
      <c r="C159" s="67" t="s">
        <v>966</v>
      </c>
      <c r="D159" s="71">
        <v>9</v>
      </c>
      <c r="E159" s="74">
        <v>973.10924369747909</v>
      </c>
      <c r="F159" s="74">
        <f t="shared" si="15"/>
        <v>184.89075630252103</v>
      </c>
      <c r="G159" s="74">
        <f t="shared" si="16"/>
        <v>1158</v>
      </c>
      <c r="H159" s="74">
        <f t="shared" si="17"/>
        <v>10422</v>
      </c>
      <c r="K159" s="96"/>
    </row>
    <row r="160" spans="1:11" ht="17.25" x14ac:dyDescent="0.3">
      <c r="A160" s="72">
        <v>341</v>
      </c>
      <c r="B160" s="72">
        <v>341</v>
      </c>
      <c r="C160" s="67" t="s">
        <v>976</v>
      </c>
      <c r="D160" s="71">
        <v>1000</v>
      </c>
      <c r="E160" s="74">
        <v>351.2605042016807</v>
      </c>
      <c r="F160" s="74">
        <f t="shared" si="15"/>
        <v>66.739495798319339</v>
      </c>
      <c r="G160" s="74">
        <f t="shared" si="16"/>
        <v>418.00000000000006</v>
      </c>
      <c r="H160" s="74">
        <f t="shared" si="17"/>
        <v>418000.00000000006</v>
      </c>
      <c r="K160" s="96"/>
    </row>
    <row r="161" spans="1:11" ht="17.25" x14ac:dyDescent="0.3">
      <c r="A161" s="72">
        <v>344</v>
      </c>
      <c r="B161" s="72">
        <v>344</v>
      </c>
      <c r="C161" s="67" t="s">
        <v>979</v>
      </c>
      <c r="D161" s="71">
        <v>3000</v>
      </c>
      <c r="E161" s="74">
        <v>356.3025210084034</v>
      </c>
      <c r="F161" s="74">
        <f t="shared" si="15"/>
        <v>67.697478991596654</v>
      </c>
      <c r="G161" s="74">
        <f t="shared" si="16"/>
        <v>424.00000000000006</v>
      </c>
      <c r="H161" s="74">
        <f t="shared" si="17"/>
        <v>1272000.0000000002</v>
      </c>
      <c r="K161" s="96"/>
    </row>
    <row r="162" spans="1:11" ht="17.25" x14ac:dyDescent="0.3">
      <c r="A162" s="72">
        <v>357</v>
      </c>
      <c r="B162" s="72">
        <v>357</v>
      </c>
      <c r="C162" s="67" t="s">
        <v>991</v>
      </c>
      <c r="D162" s="71">
        <v>465</v>
      </c>
      <c r="E162" s="74">
        <v>183.19327731092437</v>
      </c>
      <c r="F162" s="74">
        <f t="shared" si="15"/>
        <v>34.806722689075634</v>
      </c>
      <c r="G162" s="74">
        <f t="shared" si="16"/>
        <v>218</v>
      </c>
      <c r="H162" s="74">
        <f t="shared" si="17"/>
        <v>101370</v>
      </c>
      <c r="K162" s="96"/>
    </row>
    <row r="163" spans="1:11" ht="17.25" x14ac:dyDescent="0.3">
      <c r="A163" s="72">
        <v>360</v>
      </c>
      <c r="B163" s="72">
        <v>360</v>
      </c>
      <c r="C163" s="67" t="s">
        <v>993</v>
      </c>
      <c r="D163" s="71">
        <v>2</v>
      </c>
      <c r="E163" s="74">
        <v>1906.7226890756303</v>
      </c>
      <c r="F163" s="74">
        <f t="shared" si="15"/>
        <v>362.27731092436977</v>
      </c>
      <c r="G163" s="74">
        <f t="shared" si="16"/>
        <v>2269</v>
      </c>
      <c r="H163" s="74">
        <f t="shared" si="17"/>
        <v>4538</v>
      </c>
      <c r="K163" s="96"/>
    </row>
    <row r="164" spans="1:11" ht="17.25" x14ac:dyDescent="0.3">
      <c r="A164" s="72">
        <v>361</v>
      </c>
      <c r="B164" s="72">
        <v>361</v>
      </c>
      <c r="C164" s="67" t="s">
        <v>994</v>
      </c>
      <c r="D164" s="71">
        <v>2</v>
      </c>
      <c r="E164" s="74">
        <v>1962.1848739495799</v>
      </c>
      <c r="F164" s="74">
        <f t="shared" si="15"/>
        <v>372.81512605042019</v>
      </c>
      <c r="G164" s="74">
        <f t="shared" si="16"/>
        <v>2335</v>
      </c>
      <c r="H164" s="74">
        <f t="shared" si="17"/>
        <v>4670</v>
      </c>
      <c r="K164" s="96"/>
    </row>
    <row r="165" spans="1:11" ht="17.25" x14ac:dyDescent="0.3">
      <c r="A165" s="72">
        <v>362</v>
      </c>
      <c r="B165" s="72">
        <v>362</v>
      </c>
      <c r="C165" s="67" t="s">
        <v>995</v>
      </c>
      <c r="D165" s="71">
        <v>3</v>
      </c>
      <c r="E165" s="74">
        <v>2073.9495798319331</v>
      </c>
      <c r="F165" s="74">
        <f t="shared" si="15"/>
        <v>394.05042016806726</v>
      </c>
      <c r="G165" s="74">
        <f t="shared" si="16"/>
        <v>2468.0000000000005</v>
      </c>
      <c r="H165" s="74">
        <f t="shared" si="17"/>
        <v>7404.0000000000018</v>
      </c>
      <c r="K165" s="96"/>
    </row>
    <row r="166" spans="1:11" ht="17.25" x14ac:dyDescent="0.3">
      <c r="A166" s="72">
        <v>367</v>
      </c>
      <c r="B166" s="72">
        <v>367</v>
      </c>
      <c r="C166" s="67" t="s">
        <v>1000</v>
      </c>
      <c r="D166" s="71">
        <v>6</v>
      </c>
      <c r="E166" s="74">
        <v>2534.453781512605</v>
      </c>
      <c r="F166" s="74">
        <f t="shared" si="15"/>
        <v>481.54621848739498</v>
      </c>
      <c r="G166" s="74">
        <f t="shared" si="16"/>
        <v>3016</v>
      </c>
      <c r="H166" s="74">
        <f t="shared" si="17"/>
        <v>18096</v>
      </c>
      <c r="K166" s="96"/>
    </row>
    <row r="167" spans="1:11" ht="17.25" x14ac:dyDescent="0.3">
      <c r="A167" s="72">
        <v>387</v>
      </c>
      <c r="B167" s="72">
        <v>387</v>
      </c>
      <c r="C167" s="67" t="s">
        <v>1015</v>
      </c>
      <c r="D167" s="71">
        <v>70</v>
      </c>
      <c r="E167" s="74">
        <v>2394.1176470588234</v>
      </c>
      <c r="F167" s="74">
        <f t="shared" si="15"/>
        <v>454.88235294117646</v>
      </c>
      <c r="G167" s="74">
        <f t="shared" si="16"/>
        <v>2849</v>
      </c>
      <c r="H167" s="74">
        <f t="shared" si="17"/>
        <v>199430</v>
      </c>
      <c r="K167" s="96"/>
    </row>
    <row r="168" spans="1:11" ht="17.25" x14ac:dyDescent="0.3">
      <c r="A168" s="72">
        <v>388</v>
      </c>
      <c r="B168" s="72">
        <v>388</v>
      </c>
      <c r="C168" s="67" t="s">
        <v>1016</v>
      </c>
      <c r="D168" s="71">
        <v>70</v>
      </c>
      <c r="E168" s="74">
        <v>2931.09243697479</v>
      </c>
      <c r="F168" s="74">
        <f t="shared" si="15"/>
        <v>556.90756302521015</v>
      </c>
      <c r="G168" s="74">
        <f t="shared" si="16"/>
        <v>3488</v>
      </c>
      <c r="H168" s="74">
        <f t="shared" si="17"/>
        <v>244160</v>
      </c>
      <c r="K168" s="96"/>
    </row>
    <row r="169" spans="1:11" ht="17.25" x14ac:dyDescent="0.3">
      <c r="A169" s="72">
        <v>395</v>
      </c>
      <c r="B169" s="72">
        <v>395</v>
      </c>
      <c r="C169" s="67" t="s">
        <v>1022</v>
      </c>
      <c r="D169" s="71">
        <v>17</v>
      </c>
      <c r="E169" s="74">
        <v>4385</v>
      </c>
      <c r="F169" s="74">
        <v>0</v>
      </c>
      <c r="G169" s="74">
        <f t="shared" si="16"/>
        <v>4385</v>
      </c>
      <c r="H169" s="74">
        <f t="shared" si="17"/>
        <v>74545</v>
      </c>
      <c r="K169" s="96"/>
    </row>
    <row r="170" spans="1:11" ht="17.25" x14ac:dyDescent="0.3">
      <c r="A170" s="107" t="s">
        <v>1028</v>
      </c>
      <c r="B170" s="108"/>
      <c r="C170" s="108"/>
      <c r="D170" s="108"/>
      <c r="E170" s="108"/>
      <c r="F170" s="108"/>
      <c r="G170" s="109"/>
      <c r="H170" s="75">
        <f>SUM(H136:H169)</f>
        <v>28122007</v>
      </c>
      <c r="K170" s="95">
        <f>+H170</f>
        <v>28122007</v>
      </c>
    </row>
    <row r="171" spans="1:11" ht="25.5" customHeight="1" x14ac:dyDescent="0.3">
      <c r="A171" s="76" t="s">
        <v>1047</v>
      </c>
      <c r="B171" s="79"/>
      <c r="C171" s="80"/>
      <c r="D171" s="80"/>
      <c r="E171" s="80"/>
      <c r="F171" s="80"/>
      <c r="G171" s="80"/>
      <c r="H171" s="80"/>
      <c r="K171" s="96"/>
    </row>
    <row r="172" spans="1:11" ht="17.25" x14ac:dyDescent="0.3">
      <c r="K172" s="96"/>
    </row>
    <row r="173" spans="1:11" ht="17.25" x14ac:dyDescent="0.3">
      <c r="K173" s="96"/>
    </row>
    <row r="174" spans="1:11" ht="17.25" x14ac:dyDescent="0.3">
      <c r="A174" s="106" t="s">
        <v>756</v>
      </c>
      <c r="B174" s="106"/>
      <c r="C174" s="106"/>
      <c r="D174" s="106"/>
      <c r="E174" s="106"/>
      <c r="F174" s="106"/>
      <c r="G174" s="106"/>
      <c r="H174" s="106"/>
      <c r="K174" s="96"/>
    </row>
    <row r="175" spans="1:11" ht="33" x14ac:dyDescent="0.3">
      <c r="A175" s="78" t="s">
        <v>0</v>
      </c>
      <c r="B175" s="78" t="s">
        <v>1</v>
      </c>
      <c r="C175" s="78" t="s">
        <v>2</v>
      </c>
      <c r="D175" s="78" t="s">
        <v>7</v>
      </c>
      <c r="E175" s="78" t="s">
        <v>8</v>
      </c>
      <c r="F175" s="78" t="s">
        <v>728</v>
      </c>
      <c r="G175" s="78" t="s">
        <v>1026</v>
      </c>
      <c r="H175" s="78" t="s">
        <v>1027</v>
      </c>
      <c r="K175" s="96"/>
    </row>
    <row r="176" spans="1:11" ht="49.5" x14ac:dyDescent="0.3">
      <c r="A176" s="72">
        <v>394</v>
      </c>
      <c r="B176" s="72">
        <v>394</v>
      </c>
      <c r="C176" s="67" t="s">
        <v>1021</v>
      </c>
      <c r="D176" s="71">
        <v>1</v>
      </c>
      <c r="E176" s="74">
        <v>5241.1764705882351</v>
      </c>
      <c r="F176" s="74">
        <f>+E176*19%</f>
        <v>995.82352941176464</v>
      </c>
      <c r="G176" s="74">
        <f>+E176+F176</f>
        <v>6237</v>
      </c>
      <c r="H176" s="74">
        <f>+D176*G176</f>
        <v>6237</v>
      </c>
      <c r="K176" s="96"/>
    </row>
    <row r="177" spans="1:11" ht="17.25" x14ac:dyDescent="0.3">
      <c r="A177" s="107" t="s">
        <v>1028</v>
      </c>
      <c r="B177" s="108"/>
      <c r="C177" s="108"/>
      <c r="D177" s="108"/>
      <c r="E177" s="108"/>
      <c r="F177" s="108"/>
      <c r="G177" s="109"/>
      <c r="H177" s="75">
        <f>SUM(H176:H176)</f>
        <v>6237</v>
      </c>
      <c r="K177" s="95">
        <f>+H177</f>
        <v>6237</v>
      </c>
    </row>
    <row r="178" spans="1:11" ht="17.25" x14ac:dyDescent="0.3">
      <c r="A178" s="76" t="s">
        <v>1048</v>
      </c>
      <c r="B178" s="79"/>
      <c r="C178" s="80"/>
      <c r="D178" s="80"/>
      <c r="E178" s="80"/>
      <c r="F178" s="80"/>
      <c r="G178" s="80"/>
      <c r="H178" s="80"/>
      <c r="K178" s="96"/>
    </row>
    <row r="179" spans="1:11" ht="17.25" x14ac:dyDescent="0.3">
      <c r="K179" s="96"/>
    </row>
    <row r="180" spans="1:11" ht="17.25" x14ac:dyDescent="0.3">
      <c r="K180" s="96"/>
    </row>
    <row r="181" spans="1:11" ht="17.25" x14ac:dyDescent="0.3">
      <c r="A181" s="106" t="s">
        <v>846</v>
      </c>
      <c r="B181" s="106"/>
      <c r="C181" s="106"/>
      <c r="D181" s="106"/>
      <c r="E181" s="106"/>
      <c r="F181" s="106"/>
      <c r="G181" s="106"/>
      <c r="H181" s="106"/>
      <c r="K181" s="96"/>
    </row>
    <row r="182" spans="1:11" ht="33" x14ac:dyDescent="0.3">
      <c r="A182" s="78" t="s">
        <v>0</v>
      </c>
      <c r="B182" s="78" t="s">
        <v>1</v>
      </c>
      <c r="C182" s="78" t="s">
        <v>2</v>
      </c>
      <c r="D182" s="78" t="s">
        <v>7</v>
      </c>
      <c r="E182" s="78" t="s">
        <v>8</v>
      </c>
      <c r="F182" s="78" t="s">
        <v>728</v>
      </c>
      <c r="G182" s="78" t="s">
        <v>1026</v>
      </c>
      <c r="H182" s="78" t="s">
        <v>1027</v>
      </c>
      <c r="K182" s="96"/>
    </row>
    <row r="183" spans="1:11" ht="17.25" x14ac:dyDescent="0.3">
      <c r="A183" s="72">
        <v>172</v>
      </c>
      <c r="B183" s="72">
        <v>172</v>
      </c>
      <c r="C183" s="67" t="s">
        <v>847</v>
      </c>
      <c r="D183" s="71">
        <v>1</v>
      </c>
      <c r="E183" s="74">
        <v>352842</v>
      </c>
      <c r="F183" s="74">
        <f>+E183*19%</f>
        <v>67039.98</v>
      </c>
      <c r="G183" s="74">
        <f>+E183+F183</f>
        <v>419881.98</v>
      </c>
      <c r="H183" s="74">
        <f>+D183*G183</f>
        <v>419881.98</v>
      </c>
      <c r="K183" s="96"/>
    </row>
    <row r="184" spans="1:11" ht="33" x14ac:dyDescent="0.3">
      <c r="A184" s="72">
        <v>297</v>
      </c>
      <c r="B184" s="72">
        <v>297</v>
      </c>
      <c r="C184" s="67" t="s">
        <v>937</v>
      </c>
      <c r="D184" s="71">
        <v>1</v>
      </c>
      <c r="E184" s="74">
        <v>887000</v>
      </c>
      <c r="F184" s="74">
        <f>+E184*19%</f>
        <v>168530</v>
      </c>
      <c r="G184" s="74">
        <f>+E184+F184</f>
        <v>1055530</v>
      </c>
      <c r="H184" s="74">
        <f>+D184*G184</f>
        <v>1055530</v>
      </c>
      <c r="K184" s="96"/>
    </row>
    <row r="185" spans="1:11" ht="17.25" x14ac:dyDescent="0.3">
      <c r="A185" s="107" t="s">
        <v>1028</v>
      </c>
      <c r="B185" s="108"/>
      <c r="C185" s="108"/>
      <c r="D185" s="108"/>
      <c r="E185" s="108"/>
      <c r="F185" s="108"/>
      <c r="G185" s="109"/>
      <c r="H185" s="75">
        <f>SUM(H183:H184)</f>
        <v>1475411.98</v>
      </c>
      <c r="K185" s="95">
        <f>+H185</f>
        <v>1475411.98</v>
      </c>
    </row>
    <row r="186" spans="1:11" ht="17.25" x14ac:dyDescent="0.3">
      <c r="A186" s="76" t="s">
        <v>1049</v>
      </c>
      <c r="B186" s="79"/>
      <c r="C186" s="80"/>
      <c r="D186" s="80"/>
      <c r="E186" s="80"/>
      <c r="F186" s="80"/>
      <c r="G186" s="80"/>
      <c r="H186" s="80"/>
      <c r="K186" s="96"/>
    </row>
    <row r="187" spans="1:11" ht="17.25" x14ac:dyDescent="0.3">
      <c r="K187" s="96"/>
    </row>
    <row r="188" spans="1:11" ht="17.25" x14ac:dyDescent="0.3">
      <c r="K188" s="96"/>
    </row>
    <row r="189" spans="1:11" ht="17.25" x14ac:dyDescent="0.3">
      <c r="A189" s="106" t="s">
        <v>1052</v>
      </c>
      <c r="B189" s="106"/>
      <c r="C189" s="106"/>
      <c r="D189" s="106"/>
      <c r="E189" s="106"/>
      <c r="F189" s="106"/>
      <c r="G189" s="106"/>
      <c r="H189" s="106"/>
      <c r="K189" s="96"/>
    </row>
    <row r="190" spans="1:11" ht="33" x14ac:dyDescent="0.3">
      <c r="A190" s="78" t="s">
        <v>0</v>
      </c>
      <c r="B190" s="78" t="s">
        <v>1</v>
      </c>
      <c r="C190" s="78" t="s">
        <v>2</v>
      </c>
      <c r="D190" s="78" t="s">
        <v>7</v>
      </c>
      <c r="E190" s="78" t="s">
        <v>8</v>
      </c>
      <c r="F190" s="78" t="s">
        <v>728</v>
      </c>
      <c r="G190" s="78" t="s">
        <v>1026</v>
      </c>
      <c r="H190" s="78" t="s">
        <v>1027</v>
      </c>
      <c r="K190" s="96"/>
    </row>
    <row r="191" spans="1:11" ht="17.25" x14ac:dyDescent="0.3">
      <c r="A191" s="72">
        <v>21</v>
      </c>
      <c r="B191" s="72">
        <v>21</v>
      </c>
      <c r="C191" s="67" t="s">
        <v>747</v>
      </c>
      <c r="D191" s="71">
        <v>750</v>
      </c>
      <c r="E191" s="74">
        <v>179.83193277310926</v>
      </c>
      <c r="F191" s="74">
        <f>+E191*19%</f>
        <v>34.168067226890763</v>
      </c>
      <c r="G191" s="74">
        <f>+E191+F191</f>
        <v>214.00000000000003</v>
      </c>
      <c r="H191" s="74">
        <f>+D191*G191</f>
        <v>160500.00000000003</v>
      </c>
      <c r="K191" s="96"/>
    </row>
    <row r="192" spans="1:11" ht="17.25" x14ac:dyDescent="0.3">
      <c r="A192" s="72">
        <v>22</v>
      </c>
      <c r="B192" s="72">
        <v>22</v>
      </c>
      <c r="C192" s="67" t="s">
        <v>748</v>
      </c>
      <c r="D192" s="71">
        <v>750</v>
      </c>
      <c r="E192" s="74">
        <v>179.83193277310926</v>
      </c>
      <c r="F192" s="74">
        <f t="shared" ref="F192:F210" si="18">+E192*19%</f>
        <v>34.168067226890763</v>
      </c>
      <c r="G192" s="74">
        <f t="shared" ref="G192:G210" si="19">+E192+F192</f>
        <v>214.00000000000003</v>
      </c>
      <c r="H192" s="74">
        <f t="shared" ref="H192:H210" si="20">+D192*G192</f>
        <v>160500.00000000003</v>
      </c>
      <c r="K192" s="96"/>
    </row>
    <row r="193" spans="1:11" ht="33" x14ac:dyDescent="0.3">
      <c r="A193" s="72">
        <v>28</v>
      </c>
      <c r="B193" s="72">
        <v>28</v>
      </c>
      <c r="C193" s="67" t="s">
        <v>751</v>
      </c>
      <c r="D193" s="71">
        <v>1</v>
      </c>
      <c r="E193" s="74">
        <v>18800</v>
      </c>
      <c r="F193" s="62">
        <v>0</v>
      </c>
      <c r="G193" s="74">
        <f t="shared" si="19"/>
        <v>18800</v>
      </c>
      <c r="H193" s="74">
        <f t="shared" si="20"/>
        <v>18800</v>
      </c>
      <c r="K193" s="96"/>
    </row>
    <row r="194" spans="1:11" ht="33" x14ac:dyDescent="0.3">
      <c r="A194" s="72">
        <v>131</v>
      </c>
      <c r="B194" s="72">
        <v>131</v>
      </c>
      <c r="C194" s="67" t="s">
        <v>826</v>
      </c>
      <c r="D194" s="71">
        <v>3000</v>
      </c>
      <c r="E194" s="74">
        <v>655.46218487394958</v>
      </c>
      <c r="F194" s="74">
        <f t="shared" si="18"/>
        <v>124.53781512605042</v>
      </c>
      <c r="G194" s="74">
        <f t="shared" si="19"/>
        <v>780</v>
      </c>
      <c r="H194" s="74">
        <f t="shared" si="20"/>
        <v>2340000</v>
      </c>
      <c r="K194" s="96"/>
    </row>
    <row r="195" spans="1:11" ht="17.25" x14ac:dyDescent="0.3">
      <c r="A195" s="72">
        <v>173</v>
      </c>
      <c r="B195" s="72">
        <v>173</v>
      </c>
      <c r="C195" s="67" t="s">
        <v>848</v>
      </c>
      <c r="D195" s="71">
        <v>5000</v>
      </c>
      <c r="E195" s="74">
        <v>114.28571428571429</v>
      </c>
      <c r="F195" s="74">
        <f t="shared" si="18"/>
        <v>21.714285714285715</v>
      </c>
      <c r="G195" s="74">
        <f t="shared" si="19"/>
        <v>136</v>
      </c>
      <c r="H195" s="74">
        <f t="shared" si="20"/>
        <v>680000</v>
      </c>
      <c r="K195" s="96"/>
    </row>
    <row r="196" spans="1:11" ht="17.25" x14ac:dyDescent="0.3">
      <c r="A196" s="72">
        <v>174</v>
      </c>
      <c r="B196" s="72">
        <v>174</v>
      </c>
      <c r="C196" s="67" t="s">
        <v>849</v>
      </c>
      <c r="D196" s="71">
        <v>5000</v>
      </c>
      <c r="E196" s="74">
        <v>209.24369747899161</v>
      </c>
      <c r="F196" s="74">
        <f t="shared" si="18"/>
        <v>39.756302521008408</v>
      </c>
      <c r="G196" s="74">
        <f t="shared" si="19"/>
        <v>249</v>
      </c>
      <c r="H196" s="74">
        <f t="shared" si="20"/>
        <v>1245000</v>
      </c>
      <c r="K196" s="96"/>
    </row>
    <row r="197" spans="1:11" ht="17.25" x14ac:dyDescent="0.3">
      <c r="A197" s="72">
        <v>175</v>
      </c>
      <c r="B197" s="72">
        <v>175</v>
      </c>
      <c r="C197" s="67" t="s">
        <v>850</v>
      </c>
      <c r="D197" s="71">
        <v>10000</v>
      </c>
      <c r="E197" s="74">
        <v>209.24369747899161</v>
      </c>
      <c r="F197" s="74">
        <f t="shared" si="18"/>
        <v>39.756302521008408</v>
      </c>
      <c r="G197" s="74">
        <f t="shared" si="19"/>
        <v>249</v>
      </c>
      <c r="H197" s="74">
        <f t="shared" si="20"/>
        <v>2490000</v>
      </c>
      <c r="K197" s="96"/>
    </row>
    <row r="198" spans="1:11" ht="17.25" x14ac:dyDescent="0.3">
      <c r="A198" s="72">
        <v>176</v>
      </c>
      <c r="B198" s="72">
        <v>176</v>
      </c>
      <c r="C198" s="67" t="s">
        <v>851</v>
      </c>
      <c r="D198" s="71">
        <v>5000</v>
      </c>
      <c r="E198" s="74">
        <v>209.24369747899161</v>
      </c>
      <c r="F198" s="74">
        <f t="shared" si="18"/>
        <v>39.756302521008408</v>
      </c>
      <c r="G198" s="74">
        <f t="shared" si="19"/>
        <v>249</v>
      </c>
      <c r="H198" s="74">
        <f t="shared" si="20"/>
        <v>1245000</v>
      </c>
      <c r="K198" s="96"/>
    </row>
    <row r="199" spans="1:11" ht="17.25" x14ac:dyDescent="0.3">
      <c r="A199" s="72">
        <v>183</v>
      </c>
      <c r="B199" s="72">
        <v>183</v>
      </c>
      <c r="C199" s="67" t="s">
        <v>858</v>
      </c>
      <c r="D199" s="71">
        <v>3000</v>
      </c>
      <c r="E199" s="74">
        <v>125.21008403361346</v>
      </c>
      <c r="F199" s="74">
        <f t="shared" si="18"/>
        <v>23.789915966386555</v>
      </c>
      <c r="G199" s="74">
        <f t="shared" si="19"/>
        <v>149</v>
      </c>
      <c r="H199" s="74">
        <f t="shared" si="20"/>
        <v>447000</v>
      </c>
      <c r="K199" s="96"/>
    </row>
    <row r="200" spans="1:11" ht="17.25" x14ac:dyDescent="0.3">
      <c r="A200" s="72">
        <v>184</v>
      </c>
      <c r="B200" s="72">
        <v>184</v>
      </c>
      <c r="C200" s="67" t="s">
        <v>859</v>
      </c>
      <c r="D200" s="71">
        <v>5000</v>
      </c>
      <c r="E200" s="74">
        <v>125.21008403361346</v>
      </c>
      <c r="F200" s="74">
        <f t="shared" si="18"/>
        <v>23.789915966386555</v>
      </c>
      <c r="G200" s="74">
        <f t="shared" si="19"/>
        <v>149</v>
      </c>
      <c r="H200" s="74">
        <f t="shared" si="20"/>
        <v>745000</v>
      </c>
      <c r="K200" s="96"/>
    </row>
    <row r="201" spans="1:11" ht="17.25" x14ac:dyDescent="0.3">
      <c r="A201" s="72">
        <v>185</v>
      </c>
      <c r="B201" s="72">
        <v>185</v>
      </c>
      <c r="C201" s="67" t="s">
        <v>860</v>
      </c>
      <c r="D201" s="71">
        <v>10000</v>
      </c>
      <c r="E201" s="74">
        <v>125.21008403361346</v>
      </c>
      <c r="F201" s="74">
        <f t="shared" si="18"/>
        <v>23.789915966386555</v>
      </c>
      <c r="G201" s="74">
        <f t="shared" si="19"/>
        <v>149</v>
      </c>
      <c r="H201" s="74">
        <f t="shared" si="20"/>
        <v>1490000</v>
      </c>
      <c r="K201" s="96"/>
    </row>
    <row r="202" spans="1:11" ht="33" x14ac:dyDescent="0.3">
      <c r="A202" s="72">
        <v>186</v>
      </c>
      <c r="B202" s="72">
        <v>186</v>
      </c>
      <c r="C202" s="67" t="s">
        <v>861</v>
      </c>
      <c r="D202" s="71">
        <v>12000</v>
      </c>
      <c r="E202" s="74">
        <v>114.28571428571429</v>
      </c>
      <c r="F202" s="74">
        <f t="shared" si="18"/>
        <v>21.714285714285715</v>
      </c>
      <c r="G202" s="74">
        <f t="shared" si="19"/>
        <v>136</v>
      </c>
      <c r="H202" s="74">
        <f t="shared" si="20"/>
        <v>1632000</v>
      </c>
      <c r="K202" s="96"/>
    </row>
    <row r="203" spans="1:11" ht="33" x14ac:dyDescent="0.3">
      <c r="A203" s="72">
        <v>187</v>
      </c>
      <c r="B203" s="72">
        <v>187</v>
      </c>
      <c r="C203" s="67" t="s">
        <v>862</v>
      </c>
      <c r="D203" s="71">
        <v>5000</v>
      </c>
      <c r="E203" s="74">
        <v>114.28571428571429</v>
      </c>
      <c r="F203" s="74">
        <f t="shared" si="18"/>
        <v>21.714285714285715</v>
      </c>
      <c r="G203" s="74">
        <f t="shared" si="19"/>
        <v>136</v>
      </c>
      <c r="H203" s="74">
        <f t="shared" si="20"/>
        <v>680000</v>
      </c>
      <c r="K203" s="96"/>
    </row>
    <row r="204" spans="1:11" ht="17.25" x14ac:dyDescent="0.3">
      <c r="A204" s="72">
        <v>326</v>
      </c>
      <c r="B204" s="72">
        <v>326</v>
      </c>
      <c r="C204" s="67" t="s">
        <v>961</v>
      </c>
      <c r="D204" s="71">
        <v>17</v>
      </c>
      <c r="E204" s="74">
        <v>504.20168067226894</v>
      </c>
      <c r="F204" s="74">
        <f t="shared" si="18"/>
        <v>95.798319327731093</v>
      </c>
      <c r="G204" s="74">
        <f t="shared" si="19"/>
        <v>600</v>
      </c>
      <c r="H204" s="74">
        <f t="shared" si="20"/>
        <v>10200</v>
      </c>
      <c r="K204" s="96"/>
    </row>
    <row r="205" spans="1:11" ht="17.25" x14ac:dyDescent="0.3">
      <c r="A205" s="72">
        <v>328</v>
      </c>
      <c r="B205" s="72">
        <v>328</v>
      </c>
      <c r="C205" s="67" t="s">
        <v>963</v>
      </c>
      <c r="D205" s="71">
        <v>125</v>
      </c>
      <c r="E205" s="74">
        <v>521.00840336134456</v>
      </c>
      <c r="F205" s="74">
        <f t="shared" si="18"/>
        <v>98.991596638655466</v>
      </c>
      <c r="G205" s="74">
        <f t="shared" si="19"/>
        <v>620</v>
      </c>
      <c r="H205" s="74">
        <f t="shared" si="20"/>
        <v>77500</v>
      </c>
      <c r="K205" s="96"/>
    </row>
    <row r="206" spans="1:11" ht="17.25" x14ac:dyDescent="0.3">
      <c r="A206" s="72">
        <v>330</v>
      </c>
      <c r="B206" s="72">
        <v>330</v>
      </c>
      <c r="C206" s="67" t="s">
        <v>965</v>
      </c>
      <c r="D206" s="71">
        <v>96</v>
      </c>
      <c r="E206" s="74">
        <v>596.63865546218494</v>
      </c>
      <c r="F206" s="74">
        <f t="shared" si="18"/>
        <v>113.36134453781514</v>
      </c>
      <c r="G206" s="74">
        <f t="shared" si="19"/>
        <v>710.00000000000011</v>
      </c>
      <c r="H206" s="74">
        <f t="shared" si="20"/>
        <v>68160.000000000015</v>
      </c>
      <c r="K206" s="96"/>
    </row>
    <row r="207" spans="1:11" ht="17.25" x14ac:dyDescent="0.3">
      <c r="A207" s="72">
        <v>339</v>
      </c>
      <c r="B207" s="72">
        <v>339</v>
      </c>
      <c r="C207" s="67" t="s">
        <v>974</v>
      </c>
      <c r="D207" s="71">
        <v>371</v>
      </c>
      <c r="E207" s="74">
        <v>327.73109243697479</v>
      </c>
      <c r="F207" s="74">
        <f t="shared" si="18"/>
        <v>62.268907563025209</v>
      </c>
      <c r="G207" s="74">
        <f t="shared" si="19"/>
        <v>390</v>
      </c>
      <c r="H207" s="74">
        <f t="shared" si="20"/>
        <v>144690</v>
      </c>
      <c r="K207" s="96"/>
    </row>
    <row r="208" spans="1:11" ht="17.25" x14ac:dyDescent="0.3">
      <c r="A208" s="72">
        <v>346</v>
      </c>
      <c r="B208" s="72">
        <v>346</v>
      </c>
      <c r="C208" s="67" t="s">
        <v>981</v>
      </c>
      <c r="D208" s="71">
        <v>1</v>
      </c>
      <c r="E208" s="74">
        <v>327.73109243697479</v>
      </c>
      <c r="F208" s="74">
        <f t="shared" si="18"/>
        <v>62.268907563025209</v>
      </c>
      <c r="G208" s="74">
        <f t="shared" si="19"/>
        <v>390</v>
      </c>
      <c r="H208" s="74">
        <f t="shared" si="20"/>
        <v>390</v>
      </c>
      <c r="K208" s="96"/>
    </row>
    <row r="209" spans="1:11" ht="17.25" x14ac:dyDescent="0.3">
      <c r="A209" s="72">
        <v>391</v>
      </c>
      <c r="B209" s="72">
        <v>391</v>
      </c>
      <c r="C209" s="67" t="s">
        <v>1018</v>
      </c>
      <c r="D209" s="71">
        <v>750</v>
      </c>
      <c r="E209" s="74">
        <v>1512.6050420168067</v>
      </c>
      <c r="F209" s="74">
        <f t="shared" si="18"/>
        <v>287.39495798319325</v>
      </c>
      <c r="G209" s="74">
        <f t="shared" si="19"/>
        <v>1800</v>
      </c>
      <c r="H209" s="74">
        <f t="shared" si="20"/>
        <v>1350000</v>
      </c>
      <c r="K209" s="96"/>
    </row>
    <row r="210" spans="1:11" ht="17.25" x14ac:dyDescent="0.3">
      <c r="A210" s="72">
        <v>392</v>
      </c>
      <c r="B210" s="72">
        <v>392</v>
      </c>
      <c r="C210" s="67" t="s">
        <v>1019</v>
      </c>
      <c r="D210" s="71">
        <v>750</v>
      </c>
      <c r="E210" s="74">
        <v>1890.7563025210086</v>
      </c>
      <c r="F210" s="74">
        <f t="shared" si="18"/>
        <v>359.24369747899163</v>
      </c>
      <c r="G210" s="74">
        <f t="shared" si="19"/>
        <v>2250</v>
      </c>
      <c r="H210" s="74">
        <f t="shared" si="20"/>
        <v>1687500</v>
      </c>
      <c r="K210" s="96"/>
    </row>
    <row r="211" spans="1:11" ht="17.25" x14ac:dyDescent="0.3">
      <c r="A211" s="107" t="s">
        <v>1028</v>
      </c>
      <c r="B211" s="108"/>
      <c r="C211" s="108"/>
      <c r="D211" s="108"/>
      <c r="E211" s="108"/>
      <c r="F211" s="108"/>
      <c r="G211" s="109"/>
      <c r="H211" s="75">
        <f>SUM(H191:H210)</f>
        <v>16672240</v>
      </c>
      <c r="K211" s="95">
        <f>+H211</f>
        <v>16672240</v>
      </c>
    </row>
    <row r="212" spans="1:11" ht="17.25" x14ac:dyDescent="0.3">
      <c r="A212" s="76" t="s">
        <v>1053</v>
      </c>
      <c r="B212" s="79"/>
      <c r="C212" s="80"/>
      <c r="D212" s="80"/>
      <c r="E212" s="80"/>
      <c r="F212" s="80"/>
      <c r="G212" s="80"/>
      <c r="H212" s="80"/>
      <c r="K212" s="96"/>
    </row>
    <row r="213" spans="1:11" ht="17.25" x14ac:dyDescent="0.3">
      <c r="K213" s="96"/>
    </row>
    <row r="214" spans="1:11" ht="17.25" x14ac:dyDescent="0.3">
      <c r="K214" s="96"/>
    </row>
    <row r="215" spans="1:11" ht="17.25" x14ac:dyDescent="0.3">
      <c r="A215" s="106" t="s">
        <v>1054</v>
      </c>
      <c r="B215" s="106"/>
      <c r="C215" s="106"/>
      <c r="D215" s="106"/>
      <c r="E215" s="106"/>
      <c r="F215" s="106"/>
      <c r="G215" s="106"/>
      <c r="H215" s="106"/>
      <c r="K215" s="96"/>
    </row>
    <row r="216" spans="1:11" ht="33" x14ac:dyDescent="0.3">
      <c r="A216" s="78" t="s">
        <v>0</v>
      </c>
      <c r="B216" s="78" t="s">
        <v>1</v>
      </c>
      <c r="C216" s="78" t="s">
        <v>2</v>
      </c>
      <c r="D216" s="78" t="s">
        <v>7</v>
      </c>
      <c r="E216" s="78" t="s">
        <v>8</v>
      </c>
      <c r="F216" s="78" t="s">
        <v>728</v>
      </c>
      <c r="G216" s="78" t="s">
        <v>1026</v>
      </c>
      <c r="H216" s="78" t="s">
        <v>1027</v>
      </c>
      <c r="K216" s="96"/>
    </row>
    <row r="217" spans="1:11" ht="49.5" x14ac:dyDescent="0.3">
      <c r="A217" s="72">
        <v>127</v>
      </c>
      <c r="B217" s="72">
        <v>127</v>
      </c>
      <c r="C217" s="67" t="s">
        <v>823</v>
      </c>
      <c r="D217" s="71">
        <v>1500</v>
      </c>
      <c r="E217" s="74">
        <v>1098</v>
      </c>
      <c r="F217" s="74">
        <f>+E217*19%</f>
        <v>208.62</v>
      </c>
      <c r="G217" s="74">
        <f>+E217+F217</f>
        <v>1306.6199999999999</v>
      </c>
      <c r="H217" s="74">
        <f>+D217*G217</f>
        <v>1959929.9999999998</v>
      </c>
      <c r="K217" s="96"/>
    </row>
    <row r="218" spans="1:11" ht="49.5" x14ac:dyDescent="0.3">
      <c r="A218" s="72">
        <v>206</v>
      </c>
      <c r="B218" s="72">
        <v>206</v>
      </c>
      <c r="C218" s="67" t="s">
        <v>876</v>
      </c>
      <c r="D218" s="71">
        <v>350</v>
      </c>
      <c r="E218" s="74">
        <v>14138.293200000002</v>
      </c>
      <c r="F218" s="74">
        <f t="shared" ref="F218:F220" si="21">+E218*19%</f>
        <v>2686.2757080000006</v>
      </c>
      <c r="G218" s="74">
        <f t="shared" ref="G218:G220" si="22">+E218+F218</f>
        <v>16824.568908000001</v>
      </c>
      <c r="H218" s="74">
        <f t="shared" ref="H218:H220" si="23">+D218*G218</f>
        <v>5888599.1178000001</v>
      </c>
      <c r="K218" s="96"/>
    </row>
    <row r="219" spans="1:11" ht="17.25" x14ac:dyDescent="0.3">
      <c r="A219" s="72">
        <v>230</v>
      </c>
      <c r="B219" s="72">
        <v>230</v>
      </c>
      <c r="C219" s="67" t="s">
        <v>890</v>
      </c>
      <c r="D219" s="71">
        <v>5</v>
      </c>
      <c r="E219" s="74">
        <v>583000</v>
      </c>
      <c r="F219" s="74">
        <f t="shared" si="21"/>
        <v>110770</v>
      </c>
      <c r="G219" s="74">
        <f t="shared" si="22"/>
        <v>693770</v>
      </c>
      <c r="H219" s="74">
        <f t="shared" si="23"/>
        <v>3468850</v>
      </c>
      <c r="K219" s="96"/>
    </row>
    <row r="220" spans="1:11" ht="17.25" x14ac:dyDescent="0.3">
      <c r="A220" s="72">
        <v>279</v>
      </c>
      <c r="B220" s="72">
        <v>279</v>
      </c>
      <c r="C220" s="67" t="s">
        <v>924</v>
      </c>
      <c r="D220" s="71">
        <v>200</v>
      </c>
      <c r="E220" s="74">
        <v>63463.000000000007</v>
      </c>
      <c r="F220" s="74">
        <f t="shared" si="21"/>
        <v>12057.970000000001</v>
      </c>
      <c r="G220" s="74">
        <f t="shared" si="22"/>
        <v>75520.97</v>
      </c>
      <c r="H220" s="74">
        <f t="shared" si="23"/>
        <v>15104194</v>
      </c>
      <c r="K220" s="96"/>
    </row>
    <row r="221" spans="1:11" ht="17.25" x14ac:dyDescent="0.3">
      <c r="A221" s="107" t="s">
        <v>1028</v>
      </c>
      <c r="B221" s="108"/>
      <c r="C221" s="108"/>
      <c r="D221" s="108"/>
      <c r="E221" s="108"/>
      <c r="F221" s="108"/>
      <c r="G221" s="109"/>
      <c r="H221" s="75">
        <f>SUM(H217:H220)</f>
        <v>26421573.117800001</v>
      </c>
      <c r="K221" s="95">
        <f>+H221</f>
        <v>26421573.117800001</v>
      </c>
    </row>
    <row r="222" spans="1:11" ht="17.25" x14ac:dyDescent="0.3">
      <c r="A222" s="76" t="s">
        <v>1055</v>
      </c>
      <c r="B222" s="79"/>
      <c r="C222" s="80"/>
      <c r="D222" s="80"/>
      <c r="E222" s="80"/>
      <c r="F222" s="80"/>
      <c r="G222" s="80"/>
      <c r="H222" s="80"/>
      <c r="K222" s="96"/>
    </row>
    <row r="223" spans="1:11" ht="17.25" x14ac:dyDescent="0.3">
      <c r="K223" s="96"/>
    </row>
    <row r="224" spans="1:11" ht="17.25" x14ac:dyDescent="0.3">
      <c r="K224" s="96"/>
    </row>
    <row r="225" spans="1:11" ht="17.25" x14ac:dyDescent="0.3">
      <c r="A225" s="106" t="s">
        <v>811</v>
      </c>
      <c r="B225" s="106"/>
      <c r="C225" s="106"/>
      <c r="D225" s="106"/>
      <c r="E225" s="106"/>
      <c r="F225" s="106"/>
      <c r="G225" s="106"/>
      <c r="H225" s="106"/>
      <c r="K225" s="96"/>
    </row>
    <row r="226" spans="1:11" ht="33" x14ac:dyDescent="0.3">
      <c r="A226" s="78" t="s">
        <v>0</v>
      </c>
      <c r="B226" s="78" t="s">
        <v>1</v>
      </c>
      <c r="C226" s="78" t="s">
        <v>2</v>
      </c>
      <c r="D226" s="78" t="s">
        <v>7</v>
      </c>
      <c r="E226" s="78" t="s">
        <v>8</v>
      </c>
      <c r="F226" s="78" t="s">
        <v>728</v>
      </c>
      <c r="G226" s="78" t="s">
        <v>1026</v>
      </c>
      <c r="H226" s="78" t="s">
        <v>1027</v>
      </c>
      <c r="K226" s="96"/>
    </row>
    <row r="227" spans="1:11" ht="33" x14ac:dyDescent="0.3">
      <c r="A227" s="72">
        <v>110</v>
      </c>
      <c r="B227" s="72">
        <v>110</v>
      </c>
      <c r="C227" s="67" t="s">
        <v>1057</v>
      </c>
      <c r="D227" s="71">
        <v>15</v>
      </c>
      <c r="E227" s="74">
        <v>3549.0000000000005</v>
      </c>
      <c r="F227" s="74">
        <f>+E227*19%</f>
        <v>674.31000000000006</v>
      </c>
      <c r="G227" s="74">
        <f>+E227+F227</f>
        <v>4223.3100000000004</v>
      </c>
      <c r="H227" s="74">
        <f>+D227*G227</f>
        <v>63349.650000000009</v>
      </c>
      <c r="K227" s="96"/>
    </row>
    <row r="228" spans="1:11" ht="33" x14ac:dyDescent="0.3">
      <c r="A228" s="72">
        <v>111</v>
      </c>
      <c r="B228" s="72">
        <v>111</v>
      </c>
      <c r="C228" s="67" t="s">
        <v>1058</v>
      </c>
      <c r="D228" s="71">
        <v>14</v>
      </c>
      <c r="E228" s="74">
        <v>2449</v>
      </c>
      <c r="F228" s="74">
        <f t="shared" ref="F228:F238" si="24">+E228*19%</f>
        <v>465.31</v>
      </c>
      <c r="G228" s="74">
        <f t="shared" ref="G228:G238" si="25">+E228+F228</f>
        <v>2914.31</v>
      </c>
      <c r="H228" s="74">
        <f t="shared" ref="H228:H238" si="26">+D228*G228</f>
        <v>40800.339999999997</v>
      </c>
      <c r="K228" s="96"/>
    </row>
    <row r="229" spans="1:11" ht="33" x14ac:dyDescent="0.3">
      <c r="A229" s="72">
        <v>128</v>
      </c>
      <c r="B229" s="72">
        <v>128</v>
      </c>
      <c r="C229" s="67" t="s">
        <v>1061</v>
      </c>
      <c r="D229" s="71">
        <v>350</v>
      </c>
      <c r="E229" s="74">
        <v>16658.823529411766</v>
      </c>
      <c r="F229" s="74">
        <f t="shared" si="24"/>
        <v>3165.1764705882356</v>
      </c>
      <c r="G229" s="74">
        <f t="shared" si="25"/>
        <v>19824</v>
      </c>
      <c r="H229" s="74">
        <f t="shared" si="26"/>
        <v>6938400</v>
      </c>
      <c r="K229" s="96"/>
    </row>
    <row r="230" spans="1:11" ht="396" x14ac:dyDescent="0.3">
      <c r="A230" s="72">
        <v>290</v>
      </c>
      <c r="B230" s="72">
        <v>290</v>
      </c>
      <c r="C230" s="67" t="s">
        <v>1059</v>
      </c>
      <c r="D230" s="71">
        <v>218</v>
      </c>
      <c r="E230" s="74">
        <v>32341.176470588238</v>
      </c>
      <c r="F230" s="74">
        <f t="shared" si="24"/>
        <v>6144.8235294117649</v>
      </c>
      <c r="G230" s="74">
        <f t="shared" si="25"/>
        <v>38486</v>
      </c>
      <c r="H230" s="74">
        <f t="shared" si="26"/>
        <v>8389948</v>
      </c>
      <c r="K230" s="96"/>
    </row>
    <row r="231" spans="1:11" ht="33" x14ac:dyDescent="0.3">
      <c r="A231" s="72">
        <v>291</v>
      </c>
      <c r="B231" s="72">
        <v>291</v>
      </c>
      <c r="C231" s="67" t="s">
        <v>1060</v>
      </c>
      <c r="D231" s="71">
        <v>1</v>
      </c>
      <c r="E231" s="74">
        <v>18242.016806722691</v>
      </c>
      <c r="F231" s="74">
        <f t="shared" si="24"/>
        <v>3465.9831932773113</v>
      </c>
      <c r="G231" s="74">
        <f t="shared" si="25"/>
        <v>21708.000000000004</v>
      </c>
      <c r="H231" s="74">
        <f t="shared" si="26"/>
        <v>21708.000000000004</v>
      </c>
      <c r="K231" s="96"/>
    </row>
    <row r="232" spans="1:11" ht="247.5" x14ac:dyDescent="0.3">
      <c r="A232" s="72">
        <v>292</v>
      </c>
      <c r="B232" s="72">
        <v>292</v>
      </c>
      <c r="C232" s="67" t="s">
        <v>1062</v>
      </c>
      <c r="D232" s="71">
        <v>100</v>
      </c>
      <c r="E232" s="74">
        <v>48386.554621848743</v>
      </c>
      <c r="F232" s="74">
        <f t="shared" si="24"/>
        <v>9193.445378151262</v>
      </c>
      <c r="G232" s="74">
        <f t="shared" si="25"/>
        <v>57580.000000000007</v>
      </c>
      <c r="H232" s="74">
        <f t="shared" si="26"/>
        <v>5758000.0000000009</v>
      </c>
      <c r="K232" s="96"/>
    </row>
    <row r="233" spans="1:11" ht="17.25" x14ac:dyDescent="0.3">
      <c r="A233" s="72">
        <v>323</v>
      </c>
      <c r="B233" s="72">
        <v>323</v>
      </c>
      <c r="C233" s="67" t="s">
        <v>958</v>
      </c>
      <c r="D233" s="71">
        <v>172</v>
      </c>
      <c r="E233" s="74">
        <v>603.36134453781517</v>
      </c>
      <c r="F233" s="74">
        <f t="shared" si="24"/>
        <v>114.63865546218489</v>
      </c>
      <c r="G233" s="74">
        <f t="shared" si="25"/>
        <v>718</v>
      </c>
      <c r="H233" s="74">
        <f t="shared" si="26"/>
        <v>123496</v>
      </c>
      <c r="K233" s="96"/>
    </row>
    <row r="234" spans="1:11" ht="17.25" x14ac:dyDescent="0.3">
      <c r="A234" s="72">
        <v>338</v>
      </c>
      <c r="B234" s="72">
        <v>338</v>
      </c>
      <c r="C234" s="67" t="s">
        <v>973</v>
      </c>
      <c r="D234" s="71">
        <v>475</v>
      </c>
      <c r="E234" s="74">
        <v>459.66386554621852</v>
      </c>
      <c r="F234" s="74">
        <f t="shared" si="24"/>
        <v>87.336134453781526</v>
      </c>
      <c r="G234" s="74">
        <f t="shared" si="25"/>
        <v>547</v>
      </c>
      <c r="H234" s="74">
        <f t="shared" si="26"/>
        <v>259825</v>
      </c>
      <c r="K234" s="96"/>
    </row>
    <row r="235" spans="1:11" ht="17.25" x14ac:dyDescent="0.3">
      <c r="A235" s="72">
        <v>368</v>
      </c>
      <c r="B235" s="72">
        <v>368</v>
      </c>
      <c r="C235" s="67" t="s">
        <v>1001</v>
      </c>
      <c r="D235" s="71">
        <v>2</v>
      </c>
      <c r="E235" s="74">
        <v>5200</v>
      </c>
      <c r="F235" s="74">
        <f t="shared" si="24"/>
        <v>988</v>
      </c>
      <c r="G235" s="74">
        <f t="shared" si="25"/>
        <v>6188</v>
      </c>
      <c r="H235" s="74">
        <f t="shared" si="26"/>
        <v>12376</v>
      </c>
      <c r="K235" s="96"/>
    </row>
    <row r="236" spans="1:11" ht="17.25" x14ac:dyDescent="0.3">
      <c r="A236" s="72">
        <v>369</v>
      </c>
      <c r="B236" s="72">
        <v>369</v>
      </c>
      <c r="C236" s="67" t="s">
        <v>1002</v>
      </c>
      <c r="D236" s="71">
        <v>2</v>
      </c>
      <c r="E236" s="74">
        <v>5200</v>
      </c>
      <c r="F236" s="74">
        <f t="shared" si="24"/>
        <v>988</v>
      </c>
      <c r="G236" s="74">
        <f t="shared" si="25"/>
        <v>6188</v>
      </c>
      <c r="H236" s="74">
        <f t="shared" si="26"/>
        <v>12376</v>
      </c>
      <c r="K236" s="96"/>
    </row>
    <row r="237" spans="1:11" ht="17.25" x14ac:dyDescent="0.3">
      <c r="A237" s="72">
        <v>370</v>
      </c>
      <c r="B237" s="72">
        <v>370</v>
      </c>
      <c r="C237" s="67" t="s">
        <v>1003</v>
      </c>
      <c r="D237" s="71">
        <v>2</v>
      </c>
      <c r="E237" s="74">
        <v>5200</v>
      </c>
      <c r="F237" s="74">
        <f t="shared" si="24"/>
        <v>988</v>
      </c>
      <c r="G237" s="74">
        <f t="shared" si="25"/>
        <v>6188</v>
      </c>
      <c r="H237" s="74">
        <f t="shared" si="26"/>
        <v>12376</v>
      </c>
      <c r="K237" s="96"/>
    </row>
    <row r="238" spans="1:11" ht="17.25" x14ac:dyDescent="0.3">
      <c r="A238" s="72">
        <v>371</v>
      </c>
      <c r="B238" s="72">
        <v>371</v>
      </c>
      <c r="C238" s="67" t="s">
        <v>1004</v>
      </c>
      <c r="D238" s="71">
        <v>2</v>
      </c>
      <c r="E238" s="74">
        <v>5200</v>
      </c>
      <c r="F238" s="74">
        <f t="shared" si="24"/>
        <v>988</v>
      </c>
      <c r="G238" s="74">
        <f t="shared" si="25"/>
        <v>6188</v>
      </c>
      <c r="H238" s="74">
        <f t="shared" si="26"/>
        <v>12376</v>
      </c>
      <c r="K238" s="96"/>
    </row>
    <row r="239" spans="1:11" ht="17.25" x14ac:dyDescent="0.3">
      <c r="A239" s="107" t="s">
        <v>1028</v>
      </c>
      <c r="B239" s="108"/>
      <c r="C239" s="108"/>
      <c r="D239" s="108"/>
      <c r="E239" s="108"/>
      <c r="F239" s="108"/>
      <c r="G239" s="109"/>
      <c r="H239" s="75">
        <f>SUM(H227:H238)</f>
        <v>21645030.990000002</v>
      </c>
      <c r="K239" s="95">
        <f>+H239</f>
        <v>21645030.990000002</v>
      </c>
    </row>
    <row r="240" spans="1:11" ht="17.25" x14ac:dyDescent="0.3">
      <c r="A240" s="76" t="s">
        <v>1063</v>
      </c>
      <c r="B240" s="79"/>
      <c r="C240" s="80"/>
      <c r="D240" s="80"/>
      <c r="E240" s="80"/>
      <c r="F240" s="80"/>
      <c r="G240" s="80"/>
      <c r="H240" s="80"/>
      <c r="K240" s="96"/>
    </row>
    <row r="241" spans="1:11" ht="17.25" x14ac:dyDescent="0.3">
      <c r="K241" s="96"/>
    </row>
    <row r="242" spans="1:11" ht="17.25" x14ac:dyDescent="0.3">
      <c r="K242" s="96"/>
    </row>
    <row r="243" spans="1:11" ht="17.25" x14ac:dyDescent="0.3">
      <c r="A243" s="106" t="s">
        <v>685</v>
      </c>
      <c r="B243" s="106"/>
      <c r="C243" s="106"/>
      <c r="D243" s="106"/>
      <c r="E243" s="106"/>
      <c r="F243" s="106"/>
      <c r="G243" s="106"/>
      <c r="H243" s="106"/>
      <c r="K243" s="96"/>
    </row>
    <row r="244" spans="1:11" ht="33" x14ac:dyDescent="0.3">
      <c r="A244" s="78" t="s">
        <v>0</v>
      </c>
      <c r="B244" s="78" t="s">
        <v>1</v>
      </c>
      <c r="C244" s="78" t="s">
        <v>2</v>
      </c>
      <c r="D244" s="78" t="s">
        <v>7</v>
      </c>
      <c r="E244" s="78" t="s">
        <v>8</v>
      </c>
      <c r="F244" s="78" t="s">
        <v>728</v>
      </c>
      <c r="G244" s="78" t="s">
        <v>1026</v>
      </c>
      <c r="H244" s="78" t="s">
        <v>1027</v>
      </c>
      <c r="K244" s="96"/>
    </row>
    <row r="245" spans="1:11" ht="17.25" x14ac:dyDescent="0.3">
      <c r="A245" s="72">
        <v>26</v>
      </c>
      <c r="B245" s="72">
        <v>26</v>
      </c>
      <c r="C245" s="67" t="s">
        <v>749</v>
      </c>
      <c r="D245" s="71">
        <v>350</v>
      </c>
      <c r="E245" s="74">
        <v>10359</v>
      </c>
      <c r="F245" s="62">
        <v>0</v>
      </c>
      <c r="G245" s="74">
        <f>+E245+F245</f>
        <v>10359</v>
      </c>
      <c r="H245" s="74">
        <f>+D245*G245</f>
        <v>3625650</v>
      </c>
      <c r="K245" s="96"/>
    </row>
    <row r="246" spans="1:11" ht="33" x14ac:dyDescent="0.3">
      <c r="A246" s="72">
        <v>27</v>
      </c>
      <c r="B246" s="72">
        <v>27</v>
      </c>
      <c r="C246" s="67" t="s">
        <v>750</v>
      </c>
      <c r="D246" s="71">
        <v>1</v>
      </c>
      <c r="E246" s="74">
        <v>29399</v>
      </c>
      <c r="F246" s="62">
        <v>0</v>
      </c>
      <c r="G246" s="74">
        <f t="shared" ref="G246:G247" si="27">+E246+F246</f>
        <v>29399</v>
      </c>
      <c r="H246" s="74">
        <f t="shared" ref="H246:H247" si="28">+D246*G246</f>
        <v>29399</v>
      </c>
      <c r="K246" s="96"/>
    </row>
    <row r="247" spans="1:11" ht="17.25" x14ac:dyDescent="0.3">
      <c r="A247" s="72">
        <v>107</v>
      </c>
      <c r="B247" s="72">
        <v>107</v>
      </c>
      <c r="C247" s="67" t="s">
        <v>809</v>
      </c>
      <c r="D247" s="71">
        <v>16</v>
      </c>
      <c r="E247" s="74">
        <v>44200</v>
      </c>
      <c r="F247" s="74">
        <f t="shared" ref="F247" si="29">+E247*19%</f>
        <v>8398</v>
      </c>
      <c r="G247" s="74">
        <f t="shared" si="27"/>
        <v>52598</v>
      </c>
      <c r="H247" s="74">
        <f t="shared" si="28"/>
        <v>841568</v>
      </c>
      <c r="K247" s="96"/>
    </row>
    <row r="248" spans="1:11" ht="17.25" x14ac:dyDescent="0.3">
      <c r="A248" s="107" t="s">
        <v>1028</v>
      </c>
      <c r="B248" s="108"/>
      <c r="C248" s="108"/>
      <c r="D248" s="108"/>
      <c r="E248" s="108"/>
      <c r="F248" s="108"/>
      <c r="G248" s="109"/>
      <c r="H248" s="75">
        <f>SUM(H245:H247)</f>
        <v>4496617</v>
      </c>
      <c r="K248" s="95">
        <f>+H248</f>
        <v>4496617</v>
      </c>
    </row>
    <row r="249" spans="1:11" ht="17.25" x14ac:dyDescent="0.3">
      <c r="A249" s="76" t="s">
        <v>1072</v>
      </c>
      <c r="B249" s="79"/>
      <c r="C249" s="80"/>
      <c r="D249" s="80"/>
      <c r="E249" s="80"/>
      <c r="F249" s="80"/>
      <c r="G249" s="80"/>
      <c r="H249" s="80"/>
      <c r="K249" s="96"/>
    </row>
    <row r="250" spans="1:11" ht="17.25" x14ac:dyDescent="0.3">
      <c r="K250" s="96"/>
    </row>
    <row r="251" spans="1:11" ht="17.25" x14ac:dyDescent="0.3">
      <c r="K251" s="96"/>
    </row>
    <row r="252" spans="1:11" ht="17.25" x14ac:dyDescent="0.3">
      <c r="A252" s="106" t="s">
        <v>53</v>
      </c>
      <c r="B252" s="106"/>
      <c r="C252" s="106"/>
      <c r="D252" s="106"/>
      <c r="E252" s="106"/>
      <c r="F252" s="106"/>
      <c r="G252" s="106"/>
      <c r="H252" s="106"/>
      <c r="K252" s="96"/>
    </row>
    <row r="253" spans="1:11" ht="33" x14ac:dyDescent="0.3">
      <c r="A253" s="78" t="s">
        <v>0</v>
      </c>
      <c r="B253" s="78" t="s">
        <v>1</v>
      </c>
      <c r="C253" s="78" t="s">
        <v>2</v>
      </c>
      <c r="D253" s="78" t="s">
        <v>7</v>
      </c>
      <c r="E253" s="78" t="s">
        <v>8</v>
      </c>
      <c r="F253" s="78" t="s">
        <v>728</v>
      </c>
      <c r="G253" s="78" t="s">
        <v>1026</v>
      </c>
      <c r="H253" s="78" t="s">
        <v>1027</v>
      </c>
      <c r="K253" s="96"/>
    </row>
    <row r="254" spans="1:11" ht="82.5" x14ac:dyDescent="0.3">
      <c r="A254" s="72">
        <v>219</v>
      </c>
      <c r="B254" s="72">
        <v>219</v>
      </c>
      <c r="C254" s="67" t="s">
        <v>882</v>
      </c>
      <c r="D254" s="71">
        <v>5</v>
      </c>
      <c r="E254" s="74">
        <v>255022.68907563027</v>
      </c>
      <c r="F254" s="74">
        <f>+E254*19%</f>
        <v>48454.310924369755</v>
      </c>
      <c r="G254" s="74">
        <f>+E254+F254</f>
        <v>303477</v>
      </c>
      <c r="H254" s="74">
        <f>+D254*G254</f>
        <v>1517385</v>
      </c>
      <c r="K254" s="96"/>
    </row>
    <row r="255" spans="1:11" ht="82.5" x14ac:dyDescent="0.3">
      <c r="A255" s="72">
        <v>220</v>
      </c>
      <c r="B255" s="72">
        <v>220</v>
      </c>
      <c r="C255" s="67" t="s">
        <v>1064</v>
      </c>
      <c r="D255" s="71">
        <v>8</v>
      </c>
      <c r="E255" s="74">
        <v>255022.68907563027</v>
      </c>
      <c r="F255" s="74">
        <f t="shared" ref="F255:F261" si="30">+E255*19%</f>
        <v>48454.310924369755</v>
      </c>
      <c r="G255" s="74">
        <f t="shared" ref="G255:G261" si="31">+E255+F255</f>
        <v>303477</v>
      </c>
      <c r="H255" s="74">
        <f t="shared" ref="H255:H261" si="32">+D255*G255</f>
        <v>2427816</v>
      </c>
      <c r="K255" s="96"/>
    </row>
    <row r="256" spans="1:11" ht="82.5" x14ac:dyDescent="0.3">
      <c r="A256" s="72">
        <v>221</v>
      </c>
      <c r="B256" s="72">
        <v>221</v>
      </c>
      <c r="C256" s="67" t="s">
        <v>884</v>
      </c>
      <c r="D256" s="71">
        <v>8</v>
      </c>
      <c r="E256" s="74">
        <v>255022.68907563027</v>
      </c>
      <c r="F256" s="74">
        <f t="shared" si="30"/>
        <v>48454.310924369755</v>
      </c>
      <c r="G256" s="74">
        <f t="shared" si="31"/>
        <v>303477</v>
      </c>
      <c r="H256" s="74">
        <f t="shared" si="32"/>
        <v>2427816</v>
      </c>
      <c r="K256" s="96"/>
    </row>
    <row r="257" spans="1:11" ht="82.5" x14ac:dyDescent="0.3">
      <c r="A257" s="72">
        <v>222</v>
      </c>
      <c r="B257" s="72">
        <v>222</v>
      </c>
      <c r="C257" s="67" t="s">
        <v>885</v>
      </c>
      <c r="D257" s="71">
        <v>3</v>
      </c>
      <c r="E257" s="74">
        <v>257920.16806722691</v>
      </c>
      <c r="F257" s="74">
        <f t="shared" si="30"/>
        <v>49004.831932773115</v>
      </c>
      <c r="G257" s="74">
        <f t="shared" si="31"/>
        <v>306925</v>
      </c>
      <c r="H257" s="74">
        <f t="shared" si="32"/>
        <v>920775</v>
      </c>
      <c r="K257" s="96"/>
    </row>
    <row r="258" spans="1:11" ht="17.25" x14ac:dyDescent="0.3">
      <c r="A258" s="72">
        <v>226</v>
      </c>
      <c r="B258" s="72">
        <v>226</v>
      </c>
      <c r="C258" s="67" t="s">
        <v>887</v>
      </c>
      <c r="D258" s="71">
        <v>2</v>
      </c>
      <c r="E258" s="74">
        <v>194812.6050420168</v>
      </c>
      <c r="F258" s="74">
        <f t="shared" si="30"/>
        <v>37014.39495798319</v>
      </c>
      <c r="G258" s="74">
        <f t="shared" si="31"/>
        <v>231827</v>
      </c>
      <c r="H258" s="74">
        <f t="shared" si="32"/>
        <v>463654</v>
      </c>
      <c r="K258" s="96"/>
    </row>
    <row r="259" spans="1:11" ht="17.25" x14ac:dyDescent="0.3">
      <c r="A259" s="72">
        <v>227</v>
      </c>
      <c r="B259" s="72">
        <v>227</v>
      </c>
      <c r="C259" s="67" t="s">
        <v>888</v>
      </c>
      <c r="D259" s="71">
        <v>2</v>
      </c>
      <c r="E259" s="74">
        <v>194812.6050420168</v>
      </c>
      <c r="F259" s="74">
        <f t="shared" si="30"/>
        <v>37014.39495798319</v>
      </c>
      <c r="G259" s="74">
        <f t="shared" si="31"/>
        <v>231827</v>
      </c>
      <c r="H259" s="74">
        <f t="shared" si="32"/>
        <v>463654</v>
      </c>
      <c r="K259" s="96"/>
    </row>
    <row r="260" spans="1:11" ht="17.25" x14ac:dyDescent="0.3">
      <c r="A260" s="72">
        <v>249</v>
      </c>
      <c r="B260" s="72">
        <v>249</v>
      </c>
      <c r="C260" s="67" t="s">
        <v>902</v>
      </c>
      <c r="D260" s="71">
        <v>57</v>
      </c>
      <c r="E260" s="74">
        <v>24632.773109243699</v>
      </c>
      <c r="F260" s="74">
        <f t="shared" si="30"/>
        <v>4680.226890756303</v>
      </c>
      <c r="G260" s="74">
        <f t="shared" si="31"/>
        <v>29313</v>
      </c>
      <c r="H260" s="74">
        <f t="shared" si="32"/>
        <v>1670841</v>
      </c>
      <c r="K260" s="96"/>
    </row>
    <row r="261" spans="1:11" ht="33" x14ac:dyDescent="0.3">
      <c r="A261" s="72">
        <v>372</v>
      </c>
      <c r="B261" s="72">
        <v>372</v>
      </c>
      <c r="C261" s="67" t="s">
        <v>1005</v>
      </c>
      <c r="D261" s="71">
        <v>1</v>
      </c>
      <c r="E261" s="74">
        <v>1931.9327731092437</v>
      </c>
      <c r="F261" s="74">
        <f t="shared" si="30"/>
        <v>367.06722689075633</v>
      </c>
      <c r="G261" s="74">
        <f t="shared" si="31"/>
        <v>2299</v>
      </c>
      <c r="H261" s="74">
        <f t="shared" si="32"/>
        <v>2299</v>
      </c>
      <c r="K261" s="96"/>
    </row>
    <row r="262" spans="1:11" ht="17.25" x14ac:dyDescent="0.3">
      <c r="A262" s="107" t="s">
        <v>1028</v>
      </c>
      <c r="B262" s="108"/>
      <c r="C262" s="108"/>
      <c r="D262" s="108"/>
      <c r="E262" s="108"/>
      <c r="F262" s="108"/>
      <c r="G262" s="109"/>
      <c r="H262" s="75">
        <f>SUM(H254:H261)</f>
        <v>9894240</v>
      </c>
      <c r="K262" s="95">
        <f>+H262</f>
        <v>9894240</v>
      </c>
    </row>
    <row r="263" spans="1:11" ht="17.25" x14ac:dyDescent="0.3">
      <c r="A263" s="76" t="s">
        <v>1065</v>
      </c>
      <c r="B263" s="79"/>
      <c r="C263" s="80"/>
      <c r="D263" s="80"/>
      <c r="E263" s="80"/>
      <c r="F263" s="80"/>
      <c r="G263" s="80"/>
      <c r="H263" s="80"/>
      <c r="K263" s="96"/>
    </row>
    <row r="264" spans="1:11" ht="17.25" x14ac:dyDescent="0.3">
      <c r="K264" s="96"/>
    </row>
    <row r="265" spans="1:11" ht="17.25" x14ac:dyDescent="0.3">
      <c r="K265" s="96"/>
    </row>
    <row r="266" spans="1:11" ht="17.25" x14ac:dyDescent="0.3">
      <c r="A266" s="106" t="s">
        <v>795</v>
      </c>
      <c r="B266" s="106"/>
      <c r="C266" s="106"/>
      <c r="D266" s="106"/>
      <c r="E266" s="106"/>
      <c r="F266" s="106"/>
      <c r="G266" s="106"/>
      <c r="H266" s="106"/>
      <c r="K266" s="96"/>
    </row>
    <row r="267" spans="1:11" ht="33" x14ac:dyDescent="0.3">
      <c r="A267" s="78" t="s">
        <v>0</v>
      </c>
      <c r="B267" s="78" t="s">
        <v>1</v>
      </c>
      <c r="C267" s="78" t="s">
        <v>2</v>
      </c>
      <c r="D267" s="78" t="s">
        <v>7</v>
      </c>
      <c r="E267" s="78" t="s">
        <v>8</v>
      </c>
      <c r="F267" s="78" t="s">
        <v>728</v>
      </c>
      <c r="G267" s="78" t="s">
        <v>1026</v>
      </c>
      <c r="H267" s="78" t="s">
        <v>1027</v>
      </c>
      <c r="K267" s="96"/>
    </row>
    <row r="268" spans="1:11" ht="49.5" x14ac:dyDescent="0.3">
      <c r="A268" s="72">
        <v>90</v>
      </c>
      <c r="B268" s="72">
        <v>90</v>
      </c>
      <c r="C268" s="67" t="s">
        <v>796</v>
      </c>
      <c r="D268" s="71">
        <v>1</v>
      </c>
      <c r="E268" s="74">
        <v>1579.8319327731092</v>
      </c>
      <c r="F268" s="74">
        <f>+E268*19%</f>
        <v>300.16806722689074</v>
      </c>
      <c r="G268" s="74">
        <f>+E268+F268</f>
        <v>1880</v>
      </c>
      <c r="H268" s="74">
        <f>+D268*G268</f>
        <v>1880</v>
      </c>
      <c r="K268" s="96"/>
    </row>
    <row r="269" spans="1:11" ht="49.5" x14ac:dyDescent="0.3">
      <c r="A269" s="72">
        <v>91</v>
      </c>
      <c r="B269" s="72">
        <v>91</v>
      </c>
      <c r="C269" s="67" t="s">
        <v>797</v>
      </c>
      <c r="D269" s="71">
        <v>1</v>
      </c>
      <c r="E269" s="74">
        <v>1579.8319327731092</v>
      </c>
      <c r="F269" s="74">
        <f t="shared" ref="F269:F284" si="33">+E269*19%</f>
        <v>300.16806722689074</v>
      </c>
      <c r="G269" s="74">
        <f t="shared" ref="G269:G284" si="34">+E269+F269</f>
        <v>1880</v>
      </c>
      <c r="H269" s="74">
        <f t="shared" ref="H269:H284" si="35">+D269*G269</f>
        <v>1880</v>
      </c>
      <c r="K269" s="96"/>
    </row>
    <row r="270" spans="1:11" ht="49.5" x14ac:dyDescent="0.3">
      <c r="A270" s="72">
        <v>92</v>
      </c>
      <c r="B270" s="72">
        <v>92</v>
      </c>
      <c r="C270" s="67" t="s">
        <v>798</v>
      </c>
      <c r="D270" s="71">
        <v>1</v>
      </c>
      <c r="E270" s="74">
        <v>1579.8319327731092</v>
      </c>
      <c r="F270" s="74">
        <f t="shared" si="33"/>
        <v>300.16806722689074</v>
      </c>
      <c r="G270" s="74">
        <f t="shared" si="34"/>
        <v>1880</v>
      </c>
      <c r="H270" s="74">
        <f t="shared" si="35"/>
        <v>1880</v>
      </c>
      <c r="K270" s="96"/>
    </row>
    <row r="271" spans="1:11" ht="49.5" x14ac:dyDescent="0.3">
      <c r="A271" s="72">
        <v>93</v>
      </c>
      <c r="B271" s="72">
        <v>93</v>
      </c>
      <c r="C271" s="67" t="s">
        <v>799</v>
      </c>
      <c r="D271" s="71">
        <v>1</v>
      </c>
      <c r="E271" s="74">
        <v>1579.8319327731092</v>
      </c>
      <c r="F271" s="74">
        <f t="shared" si="33"/>
        <v>300.16806722689074</v>
      </c>
      <c r="G271" s="74">
        <f t="shared" si="34"/>
        <v>1880</v>
      </c>
      <c r="H271" s="74">
        <f t="shared" si="35"/>
        <v>1880</v>
      </c>
      <c r="K271" s="96"/>
    </row>
    <row r="272" spans="1:11" ht="33" x14ac:dyDescent="0.3">
      <c r="A272" s="72">
        <v>239</v>
      </c>
      <c r="B272" s="72">
        <v>239</v>
      </c>
      <c r="C272" s="67" t="s">
        <v>1066</v>
      </c>
      <c r="D272" s="71">
        <v>93</v>
      </c>
      <c r="E272" s="74">
        <v>3985.7142857142858</v>
      </c>
      <c r="F272" s="74">
        <f t="shared" si="33"/>
        <v>757.28571428571433</v>
      </c>
      <c r="G272" s="74">
        <f t="shared" si="34"/>
        <v>4743</v>
      </c>
      <c r="H272" s="74">
        <f t="shared" si="35"/>
        <v>441099</v>
      </c>
      <c r="K272" s="96"/>
    </row>
    <row r="273" spans="1:11" ht="33" x14ac:dyDescent="0.3">
      <c r="A273" s="72">
        <v>270</v>
      </c>
      <c r="B273" s="72">
        <v>270</v>
      </c>
      <c r="C273" s="67" t="s">
        <v>917</v>
      </c>
      <c r="D273" s="71">
        <v>205</v>
      </c>
      <c r="E273" s="74">
        <v>930.2521008403362</v>
      </c>
      <c r="F273" s="74">
        <f t="shared" si="33"/>
        <v>176.74789915966389</v>
      </c>
      <c r="G273" s="74">
        <f t="shared" si="34"/>
        <v>1107</v>
      </c>
      <c r="H273" s="74">
        <f t="shared" si="35"/>
        <v>226935</v>
      </c>
      <c r="K273" s="96"/>
    </row>
    <row r="274" spans="1:11" ht="17.25" x14ac:dyDescent="0.3">
      <c r="A274" s="72">
        <v>324</v>
      </c>
      <c r="B274" s="72">
        <v>324</v>
      </c>
      <c r="C274" s="67" t="s">
        <v>959</v>
      </c>
      <c r="D274" s="71">
        <v>23</v>
      </c>
      <c r="E274" s="74">
        <v>398.31932773109247</v>
      </c>
      <c r="F274" s="74">
        <f t="shared" si="33"/>
        <v>75.680672268907571</v>
      </c>
      <c r="G274" s="74">
        <f t="shared" si="34"/>
        <v>474.00000000000006</v>
      </c>
      <c r="H274" s="74">
        <f t="shared" si="35"/>
        <v>10902.000000000002</v>
      </c>
      <c r="K274" s="96"/>
    </row>
    <row r="275" spans="1:11" ht="17.25" x14ac:dyDescent="0.3">
      <c r="A275" s="72">
        <v>325</v>
      </c>
      <c r="B275" s="72">
        <v>325</v>
      </c>
      <c r="C275" s="67" t="s">
        <v>960</v>
      </c>
      <c r="D275" s="71">
        <v>32</v>
      </c>
      <c r="E275" s="74">
        <v>411.76470588235298</v>
      </c>
      <c r="F275" s="74">
        <f t="shared" si="33"/>
        <v>78.235294117647072</v>
      </c>
      <c r="G275" s="74">
        <f t="shared" si="34"/>
        <v>490.00000000000006</v>
      </c>
      <c r="H275" s="74">
        <f t="shared" si="35"/>
        <v>15680.000000000002</v>
      </c>
      <c r="K275" s="96"/>
    </row>
    <row r="276" spans="1:11" ht="17.25" x14ac:dyDescent="0.3">
      <c r="A276" s="72">
        <v>333</v>
      </c>
      <c r="B276" s="72">
        <v>333</v>
      </c>
      <c r="C276" s="67" t="s">
        <v>968</v>
      </c>
      <c r="D276" s="71">
        <v>14</v>
      </c>
      <c r="E276" s="74">
        <v>536.97478991596643</v>
      </c>
      <c r="F276" s="74">
        <f t="shared" si="33"/>
        <v>102.02521008403362</v>
      </c>
      <c r="G276" s="74">
        <f t="shared" si="34"/>
        <v>639</v>
      </c>
      <c r="H276" s="74">
        <f t="shared" si="35"/>
        <v>8946</v>
      </c>
      <c r="K276" s="96"/>
    </row>
    <row r="277" spans="1:11" ht="17.25" x14ac:dyDescent="0.3">
      <c r="A277" s="72">
        <v>334</v>
      </c>
      <c r="B277" s="72">
        <v>334</v>
      </c>
      <c r="C277" s="67" t="s">
        <v>969</v>
      </c>
      <c r="D277" s="71">
        <v>69</v>
      </c>
      <c r="E277" s="74">
        <v>552.10084033613452</v>
      </c>
      <c r="F277" s="74">
        <f t="shared" si="33"/>
        <v>104.89915966386556</v>
      </c>
      <c r="G277" s="74">
        <f t="shared" si="34"/>
        <v>657.00000000000011</v>
      </c>
      <c r="H277" s="74">
        <f t="shared" si="35"/>
        <v>45333.000000000007</v>
      </c>
      <c r="K277" s="96"/>
    </row>
    <row r="278" spans="1:11" ht="17.25" x14ac:dyDescent="0.3">
      <c r="A278" s="72">
        <v>335</v>
      </c>
      <c r="B278" s="72">
        <v>335</v>
      </c>
      <c r="C278" s="67" t="s">
        <v>970</v>
      </c>
      <c r="D278" s="71">
        <v>438</v>
      </c>
      <c r="E278" s="74">
        <v>561.34453781512605</v>
      </c>
      <c r="F278" s="74">
        <f t="shared" si="33"/>
        <v>106.65546218487395</v>
      </c>
      <c r="G278" s="74">
        <f t="shared" si="34"/>
        <v>668</v>
      </c>
      <c r="H278" s="74">
        <f t="shared" si="35"/>
        <v>292584</v>
      </c>
      <c r="K278" s="96"/>
    </row>
    <row r="279" spans="1:11" ht="17.25" x14ac:dyDescent="0.3">
      <c r="A279" s="72">
        <v>336</v>
      </c>
      <c r="B279" s="72">
        <v>336</v>
      </c>
      <c r="C279" s="67" t="s">
        <v>971</v>
      </c>
      <c r="D279" s="71">
        <v>29</v>
      </c>
      <c r="E279" s="74">
        <v>477.31092436974791</v>
      </c>
      <c r="F279" s="74">
        <f t="shared" si="33"/>
        <v>90.689075630252105</v>
      </c>
      <c r="G279" s="74">
        <f t="shared" si="34"/>
        <v>568</v>
      </c>
      <c r="H279" s="74">
        <f t="shared" si="35"/>
        <v>16472</v>
      </c>
      <c r="K279" s="96"/>
    </row>
    <row r="280" spans="1:11" ht="17.25" x14ac:dyDescent="0.3">
      <c r="A280" s="72">
        <v>337</v>
      </c>
      <c r="B280" s="72">
        <v>337</v>
      </c>
      <c r="C280" s="67" t="s">
        <v>972</v>
      </c>
      <c r="D280" s="71">
        <v>19</v>
      </c>
      <c r="E280" s="74">
        <v>489.07563025210084</v>
      </c>
      <c r="F280" s="74">
        <f t="shared" si="33"/>
        <v>92.924369747899163</v>
      </c>
      <c r="G280" s="74">
        <f t="shared" si="34"/>
        <v>582</v>
      </c>
      <c r="H280" s="74">
        <f t="shared" si="35"/>
        <v>11058</v>
      </c>
      <c r="K280" s="96"/>
    </row>
    <row r="281" spans="1:11" ht="17.25" x14ac:dyDescent="0.3">
      <c r="A281" s="72">
        <v>342</v>
      </c>
      <c r="B281" s="72">
        <v>342</v>
      </c>
      <c r="C281" s="67" t="s">
        <v>977</v>
      </c>
      <c r="D281" s="71">
        <v>383</v>
      </c>
      <c r="E281" s="74">
        <v>317.64705882352945</v>
      </c>
      <c r="F281" s="74">
        <f t="shared" si="33"/>
        <v>60.352941176470594</v>
      </c>
      <c r="G281" s="74">
        <f t="shared" si="34"/>
        <v>378.00000000000006</v>
      </c>
      <c r="H281" s="74">
        <f t="shared" si="35"/>
        <v>144774.00000000003</v>
      </c>
      <c r="K281" s="96"/>
    </row>
    <row r="282" spans="1:11" ht="17.25" x14ac:dyDescent="0.3">
      <c r="A282" s="72">
        <v>343</v>
      </c>
      <c r="B282" s="72">
        <v>343</v>
      </c>
      <c r="C282" s="67" t="s">
        <v>978</v>
      </c>
      <c r="D282" s="71">
        <v>750</v>
      </c>
      <c r="E282" s="74">
        <v>326.89075630252103</v>
      </c>
      <c r="F282" s="74">
        <f t="shared" si="33"/>
        <v>62.109243697478995</v>
      </c>
      <c r="G282" s="74">
        <f t="shared" si="34"/>
        <v>389</v>
      </c>
      <c r="H282" s="74">
        <f t="shared" si="35"/>
        <v>291750</v>
      </c>
      <c r="K282" s="96"/>
    </row>
    <row r="283" spans="1:11" ht="17.25" x14ac:dyDescent="0.3">
      <c r="A283" s="72">
        <v>345</v>
      </c>
      <c r="B283" s="72">
        <v>345</v>
      </c>
      <c r="C283" s="67" t="s">
        <v>980</v>
      </c>
      <c r="D283" s="71">
        <v>600</v>
      </c>
      <c r="E283" s="74">
        <v>344.53781512605042</v>
      </c>
      <c r="F283" s="74">
        <f t="shared" si="33"/>
        <v>65.462184873949582</v>
      </c>
      <c r="G283" s="74">
        <f t="shared" si="34"/>
        <v>410</v>
      </c>
      <c r="H283" s="74">
        <f t="shared" si="35"/>
        <v>246000</v>
      </c>
      <c r="K283" s="96"/>
    </row>
    <row r="284" spans="1:11" ht="17.25" x14ac:dyDescent="0.3">
      <c r="A284" s="72">
        <v>393</v>
      </c>
      <c r="B284" s="72">
        <v>393</v>
      </c>
      <c r="C284" s="67" t="s">
        <v>1020</v>
      </c>
      <c r="D284" s="71">
        <v>94</v>
      </c>
      <c r="E284" s="74">
        <v>2267.2268907563025</v>
      </c>
      <c r="F284" s="74">
        <f t="shared" si="33"/>
        <v>430.77310924369749</v>
      </c>
      <c r="G284" s="74">
        <f t="shared" si="34"/>
        <v>2698</v>
      </c>
      <c r="H284" s="74">
        <f t="shared" si="35"/>
        <v>253612</v>
      </c>
      <c r="K284" s="96"/>
    </row>
    <row r="285" spans="1:11" ht="17.25" x14ac:dyDescent="0.3">
      <c r="A285" s="107" t="s">
        <v>1028</v>
      </c>
      <c r="B285" s="108"/>
      <c r="C285" s="108"/>
      <c r="D285" s="108"/>
      <c r="E285" s="108"/>
      <c r="F285" s="108"/>
      <c r="G285" s="109"/>
      <c r="H285" s="75">
        <f>SUM(H268:H284)</f>
        <v>2012665</v>
      </c>
      <c r="K285" s="95">
        <f>+H285</f>
        <v>2012665</v>
      </c>
    </row>
    <row r="286" spans="1:11" ht="17.25" x14ac:dyDescent="0.3">
      <c r="A286" s="76" t="s">
        <v>1067</v>
      </c>
      <c r="B286" s="79"/>
      <c r="C286" s="80"/>
      <c r="D286" s="80"/>
      <c r="E286" s="80"/>
      <c r="F286" s="80"/>
      <c r="G286" s="80"/>
      <c r="H286" s="80"/>
      <c r="K286" s="96"/>
    </row>
    <row r="287" spans="1:11" ht="17.25" x14ac:dyDescent="0.3">
      <c r="K287" s="96"/>
    </row>
    <row r="288" spans="1:11" ht="17.25" x14ac:dyDescent="0.3">
      <c r="K288" s="96"/>
    </row>
    <row r="289" spans="1:11" ht="17.25" x14ac:dyDescent="0.3">
      <c r="A289" s="106" t="s">
        <v>82</v>
      </c>
      <c r="B289" s="106"/>
      <c r="C289" s="106"/>
      <c r="D289" s="106"/>
      <c r="E289" s="106"/>
      <c r="F289" s="106"/>
      <c r="G289" s="106"/>
      <c r="H289" s="106"/>
      <c r="K289" s="96"/>
    </row>
    <row r="290" spans="1:11" ht="33" x14ac:dyDescent="0.3">
      <c r="A290" s="78" t="s">
        <v>0</v>
      </c>
      <c r="B290" s="78" t="s">
        <v>1</v>
      </c>
      <c r="C290" s="78" t="s">
        <v>2</v>
      </c>
      <c r="D290" s="78" t="s">
        <v>7</v>
      </c>
      <c r="E290" s="78" t="s">
        <v>8</v>
      </c>
      <c r="F290" s="78" t="s">
        <v>728</v>
      </c>
      <c r="G290" s="78" t="s">
        <v>1026</v>
      </c>
      <c r="H290" s="78" t="s">
        <v>1027</v>
      </c>
      <c r="K290" s="96"/>
    </row>
    <row r="291" spans="1:11" ht="33" x14ac:dyDescent="0.3">
      <c r="A291" s="72">
        <v>308</v>
      </c>
      <c r="B291" s="72">
        <v>308</v>
      </c>
      <c r="C291" s="67" t="s">
        <v>945</v>
      </c>
      <c r="D291" s="71">
        <v>1</v>
      </c>
      <c r="E291" s="74">
        <v>15800.840336134455</v>
      </c>
      <c r="F291" s="74">
        <f>+E291*19%</f>
        <v>3002.1596638655465</v>
      </c>
      <c r="G291" s="74">
        <f>+E291+F291</f>
        <v>18803</v>
      </c>
      <c r="H291" s="74">
        <f>+D291*G291</f>
        <v>18803</v>
      </c>
      <c r="K291" s="96"/>
    </row>
    <row r="292" spans="1:11" ht="17.25" x14ac:dyDescent="0.3">
      <c r="A292" s="107" t="s">
        <v>1028</v>
      </c>
      <c r="B292" s="108"/>
      <c r="C292" s="108"/>
      <c r="D292" s="108"/>
      <c r="E292" s="108"/>
      <c r="F292" s="108"/>
      <c r="G292" s="109"/>
      <c r="H292" s="75">
        <f>SUM(H291:H291)</f>
        <v>18803</v>
      </c>
      <c r="K292" s="95">
        <f>+H292</f>
        <v>18803</v>
      </c>
    </row>
    <row r="293" spans="1:11" ht="17.25" x14ac:dyDescent="0.3">
      <c r="A293" s="76" t="s">
        <v>1068</v>
      </c>
      <c r="B293" s="79"/>
      <c r="C293" s="80"/>
      <c r="D293" s="80"/>
      <c r="E293" s="80"/>
      <c r="F293" s="80"/>
      <c r="G293" s="80"/>
      <c r="H293" s="80"/>
      <c r="K293" s="96"/>
    </row>
    <row r="294" spans="1:11" ht="17.25" x14ac:dyDescent="0.3">
      <c r="K294" s="96"/>
    </row>
    <row r="295" spans="1:11" ht="17.25" x14ac:dyDescent="0.3">
      <c r="K295" s="96"/>
    </row>
    <row r="296" spans="1:11" ht="17.25" x14ac:dyDescent="0.3">
      <c r="A296" s="106" t="s">
        <v>807</v>
      </c>
      <c r="B296" s="106"/>
      <c r="C296" s="106"/>
      <c r="D296" s="106"/>
      <c r="E296" s="106"/>
      <c r="F296" s="106"/>
      <c r="G296" s="106"/>
      <c r="H296" s="106"/>
      <c r="K296" s="96"/>
    </row>
    <row r="297" spans="1:11" ht="33" x14ac:dyDescent="0.3">
      <c r="A297" s="78" t="s">
        <v>0</v>
      </c>
      <c r="B297" s="78" t="s">
        <v>1</v>
      </c>
      <c r="C297" s="78" t="s">
        <v>2</v>
      </c>
      <c r="D297" s="78" t="s">
        <v>7</v>
      </c>
      <c r="E297" s="78" t="s">
        <v>8</v>
      </c>
      <c r="F297" s="78" t="s">
        <v>728</v>
      </c>
      <c r="G297" s="78" t="s">
        <v>1026</v>
      </c>
      <c r="H297" s="78" t="s">
        <v>1027</v>
      </c>
      <c r="K297" s="96"/>
    </row>
    <row r="298" spans="1:11" ht="49.5" x14ac:dyDescent="0.3">
      <c r="A298" s="72">
        <v>106</v>
      </c>
      <c r="B298" s="72">
        <v>106</v>
      </c>
      <c r="C298" s="67" t="s">
        <v>808</v>
      </c>
      <c r="D298" s="71">
        <v>40</v>
      </c>
      <c r="E298" s="74">
        <v>1680.6722689075632</v>
      </c>
      <c r="F298" s="74">
        <f>+E298*19%</f>
        <v>319.32773109243703</v>
      </c>
      <c r="G298" s="74">
        <f>+E298+F298</f>
        <v>2000.0000000000002</v>
      </c>
      <c r="H298" s="74">
        <f>+D298*G298</f>
        <v>80000.000000000015</v>
      </c>
      <c r="K298" s="96"/>
    </row>
    <row r="299" spans="1:11" ht="17.25" x14ac:dyDescent="0.3">
      <c r="A299" s="107" t="s">
        <v>1028</v>
      </c>
      <c r="B299" s="108"/>
      <c r="C299" s="108"/>
      <c r="D299" s="108"/>
      <c r="E299" s="108"/>
      <c r="F299" s="108"/>
      <c r="G299" s="109"/>
      <c r="H299" s="75">
        <f>SUM(H298)</f>
        <v>80000.000000000015</v>
      </c>
      <c r="K299" s="95">
        <f>+H299</f>
        <v>80000.000000000015</v>
      </c>
    </row>
    <row r="300" spans="1:11" ht="17.25" x14ac:dyDescent="0.3">
      <c r="A300" s="76" t="s">
        <v>1069</v>
      </c>
      <c r="B300" s="79"/>
      <c r="C300" s="80"/>
      <c r="D300" s="80"/>
      <c r="E300" s="80"/>
      <c r="F300" s="80"/>
      <c r="G300" s="80"/>
      <c r="H300" s="80"/>
      <c r="K300" s="96"/>
    </row>
    <row r="301" spans="1:11" ht="17.25" x14ac:dyDescent="0.3">
      <c r="K301" s="96"/>
    </row>
    <row r="302" spans="1:11" ht="17.25" x14ac:dyDescent="0.3">
      <c r="K302" s="96"/>
    </row>
    <row r="303" spans="1:11" ht="17.25" x14ac:dyDescent="0.3">
      <c r="A303" s="106" t="s">
        <v>839</v>
      </c>
      <c r="B303" s="106"/>
      <c r="C303" s="106"/>
      <c r="D303" s="106"/>
      <c r="E303" s="106"/>
      <c r="F303" s="106"/>
      <c r="G303" s="106"/>
      <c r="H303" s="106"/>
      <c r="K303" s="96"/>
    </row>
    <row r="304" spans="1:11" ht="33" x14ac:dyDescent="0.3">
      <c r="A304" s="78" t="s">
        <v>0</v>
      </c>
      <c r="B304" s="78" t="s">
        <v>1</v>
      </c>
      <c r="C304" s="78" t="s">
        <v>2</v>
      </c>
      <c r="D304" s="78" t="s">
        <v>7</v>
      </c>
      <c r="E304" s="78" t="s">
        <v>8</v>
      </c>
      <c r="F304" s="78" t="s">
        <v>728</v>
      </c>
      <c r="G304" s="78" t="s">
        <v>1026</v>
      </c>
      <c r="H304" s="78" t="s">
        <v>1027</v>
      </c>
      <c r="K304" s="96"/>
    </row>
    <row r="305" spans="1:11" ht="17.25" x14ac:dyDescent="0.3">
      <c r="A305" s="72">
        <v>161</v>
      </c>
      <c r="B305" s="72">
        <v>161</v>
      </c>
      <c r="C305" s="67" t="s">
        <v>1070</v>
      </c>
      <c r="D305" s="71">
        <v>166</v>
      </c>
      <c r="E305" s="74">
        <v>32000</v>
      </c>
      <c r="F305" s="74">
        <f>+E305*19%</f>
        <v>6080</v>
      </c>
      <c r="G305" s="74">
        <f>+E305+F305</f>
        <v>38080</v>
      </c>
      <c r="H305" s="74">
        <f>+D305*G305</f>
        <v>6321280</v>
      </c>
      <c r="K305" s="96"/>
    </row>
    <row r="306" spans="1:11" ht="33" x14ac:dyDescent="0.3">
      <c r="A306" s="72">
        <v>229</v>
      </c>
      <c r="B306" s="72">
        <v>229</v>
      </c>
      <c r="C306" s="67" t="s">
        <v>889</v>
      </c>
      <c r="D306" s="71">
        <v>1</v>
      </c>
      <c r="E306" s="74">
        <v>405000</v>
      </c>
      <c r="F306" s="74">
        <f t="shared" ref="F306:F307" si="36">+E306*19%</f>
        <v>76950</v>
      </c>
      <c r="G306" s="74">
        <f t="shared" ref="G306:G307" si="37">+E306+F306</f>
        <v>481950</v>
      </c>
      <c r="H306" s="74">
        <f t="shared" ref="H306:H307" si="38">+D306*G306</f>
        <v>481950</v>
      </c>
      <c r="K306" s="96"/>
    </row>
    <row r="307" spans="1:11" ht="33" x14ac:dyDescent="0.3">
      <c r="A307" s="72">
        <v>233</v>
      </c>
      <c r="B307" s="72">
        <v>233</v>
      </c>
      <c r="C307" s="67" t="s">
        <v>891</v>
      </c>
      <c r="D307" s="71">
        <v>22</v>
      </c>
      <c r="E307" s="74">
        <v>225000</v>
      </c>
      <c r="F307" s="74">
        <f t="shared" si="36"/>
        <v>42750</v>
      </c>
      <c r="G307" s="74">
        <f t="shared" si="37"/>
        <v>267750</v>
      </c>
      <c r="H307" s="74">
        <f t="shared" si="38"/>
        <v>5890500</v>
      </c>
      <c r="K307" s="96"/>
    </row>
    <row r="308" spans="1:11" ht="17.25" x14ac:dyDescent="0.3">
      <c r="A308" s="107" t="s">
        <v>1028</v>
      </c>
      <c r="B308" s="108"/>
      <c r="C308" s="108"/>
      <c r="D308" s="108"/>
      <c r="E308" s="108"/>
      <c r="F308" s="108"/>
      <c r="G308" s="109"/>
      <c r="H308" s="75">
        <f>SUM(H305:H307)</f>
        <v>12693730</v>
      </c>
      <c r="K308" s="95">
        <f>+H308</f>
        <v>12693730</v>
      </c>
    </row>
    <row r="309" spans="1:11" ht="17.25" x14ac:dyDescent="0.3">
      <c r="A309" s="76" t="s">
        <v>1071</v>
      </c>
      <c r="B309" s="79"/>
      <c r="C309" s="80"/>
      <c r="D309" s="80"/>
      <c r="E309" s="80"/>
      <c r="F309" s="80"/>
      <c r="G309" s="80"/>
      <c r="H309" s="80"/>
      <c r="K309" s="96"/>
    </row>
    <row r="310" spans="1:11" ht="17.25" x14ac:dyDescent="0.3">
      <c r="K310" s="96"/>
    </row>
    <row r="311" spans="1:11" ht="17.25" x14ac:dyDescent="0.3">
      <c r="K311" s="96"/>
    </row>
    <row r="312" spans="1:11" ht="17.25" x14ac:dyDescent="0.3">
      <c r="K312" s="96"/>
    </row>
    <row r="313" spans="1:11" ht="17.25" x14ac:dyDescent="0.3">
      <c r="K313" s="96"/>
    </row>
    <row r="314" spans="1:11" ht="17.25" x14ac:dyDescent="0.3">
      <c r="K314" s="96"/>
    </row>
    <row r="315" spans="1:11" ht="17.25" x14ac:dyDescent="0.3">
      <c r="K315" s="96"/>
    </row>
    <row r="316" spans="1:11" ht="17.25" x14ac:dyDescent="0.3">
      <c r="K316" s="95">
        <f>SUM(K2:K312)</f>
        <v>264579744.43779999</v>
      </c>
    </row>
    <row r="318" spans="1:11" x14ac:dyDescent="0.25">
      <c r="K318" s="93"/>
    </row>
  </sheetData>
  <mergeCells count="34">
    <mergeCell ref="A296:H296"/>
    <mergeCell ref="A299:G299"/>
    <mergeCell ref="A303:H303"/>
    <mergeCell ref="A308:G308"/>
    <mergeCell ref="A252:H252"/>
    <mergeCell ref="A262:G262"/>
    <mergeCell ref="A266:H266"/>
    <mergeCell ref="A285:G285"/>
    <mergeCell ref="A289:H289"/>
    <mergeCell ref="A292:G292"/>
    <mergeCell ref="A248:G248"/>
    <mergeCell ref="A174:H174"/>
    <mergeCell ref="A177:G177"/>
    <mergeCell ref="A181:H181"/>
    <mergeCell ref="A185:G185"/>
    <mergeCell ref="A189:H189"/>
    <mergeCell ref="A211:G211"/>
    <mergeCell ref="A215:H215"/>
    <mergeCell ref="A221:G221"/>
    <mergeCell ref="A225:H225"/>
    <mergeCell ref="A239:G239"/>
    <mergeCell ref="A243:H243"/>
    <mergeCell ref="A170:G170"/>
    <mergeCell ref="A1:H1"/>
    <mergeCell ref="A7:G7"/>
    <mergeCell ref="A11:H11"/>
    <mergeCell ref="A21:G21"/>
    <mergeCell ref="A25:H25"/>
    <mergeCell ref="A104:G104"/>
    <mergeCell ref="A108:H108"/>
    <mergeCell ref="A122:G122"/>
    <mergeCell ref="A126:H126"/>
    <mergeCell ref="A130:G130"/>
    <mergeCell ref="A134:H134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N318"/>
  <sheetViews>
    <sheetView zoomScaleNormal="100" workbookViewId="0">
      <selection activeCell="C2" sqref="C1:C1048576"/>
    </sheetView>
  </sheetViews>
  <sheetFormatPr baseColWidth="10" defaultRowHeight="15" x14ac:dyDescent="0.25"/>
  <cols>
    <col min="1" max="1" width="5.85546875" style="23" bestFit="1" customWidth="1"/>
    <col min="2" max="2" width="5.42578125" bestFit="1" customWidth="1"/>
    <col min="3" max="3" width="15.7109375" customWidth="1"/>
    <col min="4" max="4" width="44.7109375" customWidth="1"/>
    <col min="5" max="5" width="11.42578125" style="23"/>
    <col min="8" max="8" width="16.5703125" bestFit="1" customWidth="1"/>
    <col min="9" max="9" width="16.85546875" bestFit="1" customWidth="1"/>
    <col min="12" max="12" width="17.140625" bestFit="1" customWidth="1"/>
  </cols>
  <sheetData>
    <row r="1" spans="1:14" ht="27" customHeight="1" x14ac:dyDescent="0.25">
      <c r="A1" s="106" t="s">
        <v>710</v>
      </c>
      <c r="B1" s="106"/>
      <c r="C1" s="106"/>
      <c r="D1" s="106"/>
      <c r="E1" s="106"/>
      <c r="F1" s="106"/>
      <c r="G1" s="106"/>
      <c r="H1" s="106"/>
      <c r="I1" s="106"/>
    </row>
    <row r="2" spans="1:14" ht="37.5" customHeight="1" x14ac:dyDescent="0.25">
      <c r="A2" s="78" t="s">
        <v>0</v>
      </c>
      <c r="B2" s="78" t="s">
        <v>1</v>
      </c>
      <c r="C2" s="78" t="s">
        <v>5</v>
      </c>
      <c r="D2" s="78" t="s">
        <v>2</v>
      </c>
      <c r="E2" s="78" t="s">
        <v>7</v>
      </c>
      <c r="F2" s="78" t="s">
        <v>8</v>
      </c>
      <c r="G2" s="78" t="s">
        <v>728</v>
      </c>
      <c r="H2" s="78" t="s">
        <v>1026</v>
      </c>
      <c r="I2" s="78" t="s">
        <v>1027</v>
      </c>
    </row>
    <row r="3" spans="1:14" s="58" customFormat="1" ht="33" customHeight="1" x14ac:dyDescent="0.25">
      <c r="A3" s="72">
        <v>4</v>
      </c>
      <c r="B3" s="72">
        <v>4</v>
      </c>
      <c r="C3" s="72" t="s">
        <v>21</v>
      </c>
      <c r="D3" s="67" t="s">
        <v>1042</v>
      </c>
      <c r="E3" s="71">
        <v>1</v>
      </c>
      <c r="F3" s="74">
        <v>65</v>
      </c>
      <c r="G3" s="74">
        <f t="shared" ref="G3:G6" si="0">+F3*19%</f>
        <v>12.35</v>
      </c>
      <c r="H3" s="74">
        <f t="shared" ref="H3:H6" si="1">+F3+G3</f>
        <v>77.349999999999994</v>
      </c>
      <c r="I3" s="74">
        <f t="shared" ref="I3:I6" si="2">+H3*E3</f>
        <v>77.349999999999994</v>
      </c>
      <c r="M3" s="91"/>
      <c r="N3" s="92"/>
    </row>
    <row r="4" spans="1:14" s="58" customFormat="1" ht="33" customHeight="1" x14ac:dyDescent="0.25">
      <c r="A4" s="72">
        <v>162</v>
      </c>
      <c r="B4" s="72">
        <v>162</v>
      </c>
      <c r="C4" s="72" t="s">
        <v>290</v>
      </c>
      <c r="D4" s="67" t="s">
        <v>841</v>
      </c>
      <c r="E4" s="71">
        <v>10000</v>
      </c>
      <c r="F4" s="74">
        <v>189.07563025210084</v>
      </c>
      <c r="G4" s="74">
        <f t="shared" si="0"/>
        <v>35.924369747899156</v>
      </c>
      <c r="H4" s="74">
        <f t="shared" si="1"/>
        <v>225</v>
      </c>
      <c r="I4" s="74">
        <f t="shared" si="2"/>
        <v>2250000</v>
      </c>
    </row>
    <row r="5" spans="1:14" s="58" customFormat="1" ht="33" customHeight="1" x14ac:dyDescent="0.25">
      <c r="A5" s="72">
        <v>179</v>
      </c>
      <c r="B5" s="72">
        <v>179</v>
      </c>
      <c r="C5" s="72" t="s">
        <v>316</v>
      </c>
      <c r="D5" s="67" t="s">
        <v>854</v>
      </c>
      <c r="E5" s="71">
        <v>29</v>
      </c>
      <c r="F5" s="74">
        <v>15000</v>
      </c>
      <c r="G5" s="74">
        <f t="shared" si="0"/>
        <v>2850</v>
      </c>
      <c r="H5" s="74">
        <f t="shared" si="1"/>
        <v>17850</v>
      </c>
      <c r="I5" s="74">
        <f t="shared" si="2"/>
        <v>517650</v>
      </c>
    </row>
    <row r="6" spans="1:14" s="58" customFormat="1" ht="33" customHeight="1" x14ac:dyDescent="0.25">
      <c r="A6" s="72">
        <v>180</v>
      </c>
      <c r="B6" s="72">
        <v>180</v>
      </c>
      <c r="C6" s="72" t="s">
        <v>318</v>
      </c>
      <c r="D6" s="67" t="s">
        <v>855</v>
      </c>
      <c r="E6" s="71">
        <v>21</v>
      </c>
      <c r="F6" s="74">
        <v>15000</v>
      </c>
      <c r="G6" s="74">
        <f t="shared" si="0"/>
        <v>2850</v>
      </c>
      <c r="H6" s="74">
        <f t="shared" si="1"/>
        <v>17850</v>
      </c>
      <c r="I6" s="74">
        <f t="shared" si="2"/>
        <v>374850</v>
      </c>
    </row>
    <row r="7" spans="1:14" ht="27" customHeight="1" x14ac:dyDescent="0.3">
      <c r="A7" s="107" t="s">
        <v>1028</v>
      </c>
      <c r="B7" s="108"/>
      <c r="C7" s="108"/>
      <c r="D7" s="108"/>
      <c r="E7" s="108"/>
      <c r="F7" s="108"/>
      <c r="G7" s="108"/>
      <c r="H7" s="109"/>
      <c r="I7" s="75">
        <f>SUM(I3:I6)</f>
        <v>3142577.35</v>
      </c>
      <c r="L7" s="95">
        <f>+I7</f>
        <v>3142577.35</v>
      </c>
    </row>
    <row r="8" spans="1:14" ht="27.75" customHeight="1" x14ac:dyDescent="0.3">
      <c r="A8" s="76" t="s">
        <v>1029</v>
      </c>
      <c r="B8" s="79"/>
      <c r="C8" s="80"/>
      <c r="D8" s="80"/>
      <c r="E8" s="80"/>
      <c r="F8" s="80"/>
      <c r="G8" s="80"/>
      <c r="H8" s="80"/>
      <c r="I8" s="80"/>
      <c r="L8" s="96"/>
    </row>
    <row r="9" spans="1:14" ht="17.25" x14ac:dyDescent="0.3">
      <c r="L9" s="96"/>
    </row>
    <row r="10" spans="1:14" ht="17.25" x14ac:dyDescent="0.3">
      <c r="L10" s="96"/>
    </row>
    <row r="11" spans="1:14" ht="17.25" x14ac:dyDescent="0.3">
      <c r="A11" s="106" t="s">
        <v>791</v>
      </c>
      <c r="B11" s="106"/>
      <c r="C11" s="106"/>
      <c r="D11" s="106"/>
      <c r="E11" s="106"/>
      <c r="F11" s="106"/>
      <c r="G11" s="106"/>
      <c r="H11" s="106"/>
      <c r="I11" s="106"/>
      <c r="L11" s="96"/>
    </row>
    <row r="12" spans="1:14" ht="33" x14ac:dyDescent="0.3">
      <c r="A12" s="78" t="s">
        <v>0</v>
      </c>
      <c r="B12" s="78" t="s">
        <v>1</v>
      </c>
      <c r="C12" s="78" t="s">
        <v>5</v>
      </c>
      <c r="D12" s="78" t="s">
        <v>2</v>
      </c>
      <c r="E12" s="78" t="s">
        <v>7</v>
      </c>
      <c r="F12" s="78" t="s">
        <v>8</v>
      </c>
      <c r="G12" s="78" t="s">
        <v>728</v>
      </c>
      <c r="H12" s="78" t="s">
        <v>1026</v>
      </c>
      <c r="I12" s="78" t="s">
        <v>1027</v>
      </c>
      <c r="L12" s="96"/>
    </row>
    <row r="13" spans="1:14" ht="33" x14ac:dyDescent="0.3">
      <c r="A13" s="72">
        <v>171</v>
      </c>
      <c r="B13" s="66">
        <v>171</v>
      </c>
      <c r="C13" s="72" t="s">
        <v>298</v>
      </c>
      <c r="D13" s="73" t="s">
        <v>845</v>
      </c>
      <c r="E13" s="71">
        <v>1</v>
      </c>
      <c r="F13" s="74">
        <v>1033613.4453781513</v>
      </c>
      <c r="G13" s="74">
        <f>+F13*19%</f>
        <v>196386.55462184874</v>
      </c>
      <c r="H13" s="74">
        <f>+F13+G13</f>
        <v>1230000</v>
      </c>
      <c r="I13" s="74">
        <f>+E13*H13</f>
        <v>1230000</v>
      </c>
      <c r="L13" s="96"/>
    </row>
    <row r="14" spans="1:14" ht="33" x14ac:dyDescent="0.3">
      <c r="A14" s="72">
        <v>349</v>
      </c>
      <c r="B14" s="66">
        <v>349</v>
      </c>
      <c r="C14" s="72" t="s">
        <v>590</v>
      </c>
      <c r="D14" s="73" t="s">
        <v>984</v>
      </c>
      <c r="E14" s="71">
        <v>1</v>
      </c>
      <c r="F14" s="74">
        <v>7647.0588235294117</v>
      </c>
      <c r="G14" s="74">
        <f t="shared" ref="G14:G20" si="3">+F14*19%</f>
        <v>1452.9411764705883</v>
      </c>
      <c r="H14" s="74">
        <f t="shared" ref="H14:H20" si="4">+F14+G14</f>
        <v>9100</v>
      </c>
      <c r="I14" s="74">
        <f t="shared" ref="I14:I20" si="5">+E14*H14</f>
        <v>9100</v>
      </c>
      <c r="L14" s="96"/>
    </row>
    <row r="15" spans="1:14" ht="49.5" x14ac:dyDescent="0.3">
      <c r="A15" s="72">
        <v>350</v>
      </c>
      <c r="B15" s="66">
        <v>350</v>
      </c>
      <c r="C15" s="72" t="s">
        <v>592</v>
      </c>
      <c r="D15" s="73" t="s">
        <v>985</v>
      </c>
      <c r="E15" s="71">
        <v>32</v>
      </c>
      <c r="F15" s="74">
        <v>4453.7815126050418</v>
      </c>
      <c r="G15" s="74">
        <f t="shared" si="3"/>
        <v>846.21848739495795</v>
      </c>
      <c r="H15" s="74">
        <f t="shared" si="4"/>
        <v>5300</v>
      </c>
      <c r="I15" s="74">
        <f t="shared" si="5"/>
        <v>169600</v>
      </c>
      <c r="L15" s="96"/>
    </row>
    <row r="16" spans="1:14" ht="49.5" x14ac:dyDescent="0.3">
      <c r="A16" s="72">
        <v>352</v>
      </c>
      <c r="B16" s="66">
        <v>352</v>
      </c>
      <c r="C16" s="72"/>
      <c r="D16" s="73" t="s">
        <v>986</v>
      </c>
      <c r="E16" s="71">
        <v>1</v>
      </c>
      <c r="F16" s="74">
        <v>9831.9327731092435</v>
      </c>
      <c r="G16" s="74">
        <f t="shared" si="3"/>
        <v>1868.0672268907563</v>
      </c>
      <c r="H16" s="74">
        <f t="shared" si="4"/>
        <v>11700</v>
      </c>
      <c r="I16" s="74">
        <f t="shared" si="5"/>
        <v>11700</v>
      </c>
      <c r="L16" s="96"/>
    </row>
    <row r="17" spans="1:12" ht="49.5" x14ac:dyDescent="0.3">
      <c r="A17" s="72">
        <v>353</v>
      </c>
      <c r="B17" s="66">
        <v>353</v>
      </c>
      <c r="C17" s="72" t="s">
        <v>595</v>
      </c>
      <c r="D17" s="73" t="s">
        <v>987</v>
      </c>
      <c r="E17" s="71">
        <v>28</v>
      </c>
      <c r="F17" s="74">
        <v>12016.806722689076</v>
      </c>
      <c r="G17" s="74">
        <f t="shared" si="3"/>
        <v>2283.1932773109247</v>
      </c>
      <c r="H17" s="74">
        <f t="shared" si="4"/>
        <v>14300</v>
      </c>
      <c r="I17" s="74">
        <f t="shared" si="5"/>
        <v>400400</v>
      </c>
      <c r="L17" s="96"/>
    </row>
    <row r="18" spans="1:12" ht="49.5" x14ac:dyDescent="0.3">
      <c r="A18" s="72">
        <v>354</v>
      </c>
      <c r="B18" s="66">
        <v>354</v>
      </c>
      <c r="C18" s="72"/>
      <c r="D18" s="73" t="s">
        <v>988</v>
      </c>
      <c r="E18" s="71">
        <v>1</v>
      </c>
      <c r="F18" s="74">
        <v>5798.3193277310929</v>
      </c>
      <c r="G18" s="74">
        <f t="shared" si="3"/>
        <v>1101.6806722689078</v>
      </c>
      <c r="H18" s="74">
        <f t="shared" si="4"/>
        <v>6900.0000000000009</v>
      </c>
      <c r="I18" s="74">
        <f t="shared" si="5"/>
        <v>6900.0000000000009</v>
      </c>
      <c r="L18" s="96"/>
    </row>
    <row r="19" spans="1:12" ht="49.5" x14ac:dyDescent="0.3">
      <c r="A19" s="72">
        <v>355</v>
      </c>
      <c r="B19" s="66">
        <v>355</v>
      </c>
      <c r="C19" s="72" t="s">
        <v>598</v>
      </c>
      <c r="D19" s="73" t="s">
        <v>989</v>
      </c>
      <c r="E19" s="71">
        <v>70</v>
      </c>
      <c r="F19" s="74">
        <v>5126.0504201680678</v>
      </c>
      <c r="G19" s="74">
        <f t="shared" si="3"/>
        <v>973.94957983193285</v>
      </c>
      <c r="H19" s="74">
        <f t="shared" si="4"/>
        <v>6100.0000000000009</v>
      </c>
      <c r="I19" s="74">
        <f t="shared" si="5"/>
        <v>427000.00000000006</v>
      </c>
      <c r="L19" s="96"/>
    </row>
    <row r="20" spans="1:12" ht="49.5" x14ac:dyDescent="0.3">
      <c r="A20" s="72">
        <v>356</v>
      </c>
      <c r="B20" s="66">
        <v>356</v>
      </c>
      <c r="C20" s="72" t="s">
        <v>600</v>
      </c>
      <c r="D20" s="73" t="s">
        <v>990</v>
      </c>
      <c r="E20" s="71">
        <v>85</v>
      </c>
      <c r="F20" s="74">
        <v>4621.8487394957983</v>
      </c>
      <c r="G20" s="74">
        <f t="shared" si="3"/>
        <v>878.15126050420167</v>
      </c>
      <c r="H20" s="74">
        <f t="shared" si="4"/>
        <v>5500</v>
      </c>
      <c r="I20" s="74">
        <f t="shared" si="5"/>
        <v>467500</v>
      </c>
      <c r="L20" s="96"/>
    </row>
    <row r="21" spans="1:12" ht="17.25" x14ac:dyDescent="0.3">
      <c r="A21" s="107" t="s">
        <v>1028</v>
      </c>
      <c r="B21" s="108"/>
      <c r="C21" s="108"/>
      <c r="D21" s="108"/>
      <c r="E21" s="108"/>
      <c r="F21" s="108"/>
      <c r="G21" s="108"/>
      <c r="H21" s="109"/>
      <c r="I21" s="75">
        <f>SUM(I13:I20)</f>
        <v>2722200</v>
      </c>
      <c r="L21" s="95">
        <f>+I21</f>
        <v>2722200</v>
      </c>
    </row>
    <row r="22" spans="1:12" ht="27.75" customHeight="1" x14ac:dyDescent="0.3">
      <c r="A22" s="76" t="s">
        <v>1030</v>
      </c>
      <c r="B22" s="79"/>
      <c r="C22" s="80"/>
      <c r="D22" s="80"/>
      <c r="E22" s="80"/>
      <c r="F22" s="80"/>
      <c r="G22" s="80"/>
      <c r="H22" s="80"/>
      <c r="I22" s="80"/>
      <c r="L22" s="96"/>
    </row>
    <row r="23" spans="1:12" ht="17.25" x14ac:dyDescent="0.3">
      <c r="L23" s="96"/>
    </row>
    <row r="24" spans="1:12" ht="17.25" x14ac:dyDescent="0.3">
      <c r="L24" s="96"/>
    </row>
    <row r="25" spans="1:12" ht="17.25" x14ac:dyDescent="0.3">
      <c r="A25" s="106" t="s">
        <v>114</v>
      </c>
      <c r="B25" s="106"/>
      <c r="C25" s="106"/>
      <c r="D25" s="106"/>
      <c r="E25" s="106"/>
      <c r="F25" s="106"/>
      <c r="G25" s="106"/>
      <c r="H25" s="106"/>
      <c r="I25" s="106"/>
      <c r="L25" s="96"/>
    </row>
    <row r="26" spans="1:12" ht="33" x14ac:dyDescent="0.3">
      <c r="A26" s="78" t="s">
        <v>0</v>
      </c>
      <c r="B26" s="78" t="s">
        <v>1</v>
      </c>
      <c r="C26" s="78" t="s">
        <v>5</v>
      </c>
      <c r="D26" s="78" t="s">
        <v>2</v>
      </c>
      <c r="E26" s="78" t="s">
        <v>7</v>
      </c>
      <c r="F26" s="78" t="s">
        <v>8</v>
      </c>
      <c r="G26" s="78" t="s">
        <v>728</v>
      </c>
      <c r="H26" s="78" t="s">
        <v>1026</v>
      </c>
      <c r="I26" s="78" t="s">
        <v>1027</v>
      </c>
      <c r="L26" s="96"/>
    </row>
    <row r="27" spans="1:12" ht="33" x14ac:dyDescent="0.3">
      <c r="A27" s="72">
        <v>2</v>
      </c>
      <c r="B27" s="72">
        <v>2</v>
      </c>
      <c r="C27" s="72" t="s">
        <v>19</v>
      </c>
      <c r="D27" s="67" t="s">
        <v>731</v>
      </c>
      <c r="E27" s="71">
        <v>12</v>
      </c>
      <c r="F27" s="74">
        <v>79400</v>
      </c>
      <c r="G27" s="74">
        <f>+F27*19%</f>
        <v>15086</v>
      </c>
      <c r="H27" s="74">
        <f>+F27+G27</f>
        <v>94486</v>
      </c>
      <c r="I27" s="74">
        <f>+E27*H27</f>
        <v>1133832</v>
      </c>
      <c r="L27" s="96"/>
    </row>
    <row r="28" spans="1:12" ht="17.25" x14ac:dyDescent="0.3">
      <c r="A28" s="72">
        <v>14</v>
      </c>
      <c r="B28" s="72">
        <v>14</v>
      </c>
      <c r="C28" s="72" t="s">
        <v>45</v>
      </c>
      <c r="D28" s="67" t="s">
        <v>742</v>
      </c>
      <c r="E28" s="71">
        <v>103</v>
      </c>
      <c r="F28" s="74">
        <v>4489.9159663865548</v>
      </c>
      <c r="G28" s="74">
        <f t="shared" ref="G28:G91" si="6">+F28*19%</f>
        <v>853.0840336134454</v>
      </c>
      <c r="H28" s="74">
        <f t="shared" ref="H28:H91" si="7">+F28+G28</f>
        <v>5343</v>
      </c>
      <c r="I28" s="74">
        <f t="shared" ref="I28:I91" si="8">+E28*H28</f>
        <v>550329</v>
      </c>
      <c r="L28" s="96"/>
    </row>
    <row r="29" spans="1:12" ht="17.25" x14ac:dyDescent="0.3">
      <c r="A29" s="72">
        <v>15</v>
      </c>
      <c r="B29" s="72">
        <v>15</v>
      </c>
      <c r="C29" s="72" t="s">
        <v>47</v>
      </c>
      <c r="D29" s="67" t="s">
        <v>743</v>
      </c>
      <c r="E29" s="71">
        <v>43</v>
      </c>
      <c r="F29" s="74">
        <v>4489.9159663865548</v>
      </c>
      <c r="G29" s="74">
        <f t="shared" si="6"/>
        <v>853.0840336134454</v>
      </c>
      <c r="H29" s="74">
        <f t="shared" si="7"/>
        <v>5343</v>
      </c>
      <c r="I29" s="74">
        <f t="shared" si="8"/>
        <v>229749</v>
      </c>
      <c r="L29" s="96"/>
    </row>
    <row r="30" spans="1:12" ht="33" x14ac:dyDescent="0.3">
      <c r="A30" s="72">
        <v>16</v>
      </c>
      <c r="B30" s="72">
        <v>16</v>
      </c>
      <c r="C30" s="72" t="s">
        <v>49</v>
      </c>
      <c r="D30" s="67" t="s">
        <v>711</v>
      </c>
      <c r="E30" s="71">
        <v>46</v>
      </c>
      <c r="F30" s="74">
        <v>4489.9159663865548</v>
      </c>
      <c r="G30" s="74">
        <f t="shared" si="6"/>
        <v>853.0840336134454</v>
      </c>
      <c r="H30" s="74">
        <f t="shared" si="7"/>
        <v>5343</v>
      </c>
      <c r="I30" s="74">
        <f t="shared" si="8"/>
        <v>245778</v>
      </c>
      <c r="L30" s="96"/>
    </row>
    <row r="31" spans="1:12" ht="17.25" x14ac:dyDescent="0.3">
      <c r="A31" s="72">
        <v>17</v>
      </c>
      <c r="B31" s="72">
        <v>17</v>
      </c>
      <c r="C31" s="72" t="s">
        <v>51</v>
      </c>
      <c r="D31" s="67" t="s">
        <v>744</v>
      </c>
      <c r="E31" s="71">
        <v>133</v>
      </c>
      <c r="F31" s="74">
        <v>4489.9159663865548</v>
      </c>
      <c r="G31" s="74">
        <f t="shared" si="6"/>
        <v>853.0840336134454</v>
      </c>
      <c r="H31" s="74">
        <f t="shared" si="7"/>
        <v>5343</v>
      </c>
      <c r="I31" s="74">
        <f t="shared" si="8"/>
        <v>710619</v>
      </c>
      <c r="L31" s="96"/>
    </row>
    <row r="32" spans="1:12" ht="17.25" x14ac:dyDescent="0.3">
      <c r="A32" s="72">
        <v>18</v>
      </c>
      <c r="B32" s="72">
        <v>18</v>
      </c>
      <c r="C32" s="72" t="s">
        <v>55</v>
      </c>
      <c r="D32" s="67" t="s">
        <v>745</v>
      </c>
      <c r="E32" s="71">
        <v>350</v>
      </c>
      <c r="F32" s="74">
        <v>4489.9159663865548</v>
      </c>
      <c r="G32" s="74">
        <f t="shared" si="6"/>
        <v>853.0840336134454</v>
      </c>
      <c r="H32" s="74">
        <f t="shared" si="7"/>
        <v>5343</v>
      </c>
      <c r="I32" s="74">
        <f t="shared" si="8"/>
        <v>1870050</v>
      </c>
      <c r="L32" s="96"/>
    </row>
    <row r="33" spans="1:12" ht="17.25" x14ac:dyDescent="0.3">
      <c r="A33" s="72">
        <v>23</v>
      </c>
      <c r="B33" s="72">
        <v>23</v>
      </c>
      <c r="C33" s="72" t="s">
        <v>62</v>
      </c>
      <c r="D33" s="67" t="s">
        <v>712</v>
      </c>
      <c r="E33" s="71">
        <v>1000</v>
      </c>
      <c r="F33" s="74">
        <v>4145</v>
      </c>
      <c r="G33" s="62">
        <v>0</v>
      </c>
      <c r="H33" s="74">
        <f t="shared" si="7"/>
        <v>4145</v>
      </c>
      <c r="I33" s="74">
        <f t="shared" si="8"/>
        <v>4145000</v>
      </c>
      <c r="L33" s="96"/>
    </row>
    <row r="34" spans="1:12" ht="33" x14ac:dyDescent="0.3">
      <c r="A34" s="72">
        <v>31</v>
      </c>
      <c r="B34" s="72">
        <v>31</v>
      </c>
      <c r="C34" s="72" t="s">
        <v>72</v>
      </c>
      <c r="D34" s="67" t="s">
        <v>753</v>
      </c>
      <c r="E34" s="71">
        <v>30</v>
      </c>
      <c r="F34" s="74">
        <v>10191.596638655463</v>
      </c>
      <c r="G34" s="74">
        <f t="shared" si="6"/>
        <v>1936.4033613445379</v>
      </c>
      <c r="H34" s="74">
        <f t="shared" si="7"/>
        <v>12128</v>
      </c>
      <c r="I34" s="74">
        <f t="shared" si="8"/>
        <v>363840</v>
      </c>
      <c r="L34" s="96"/>
    </row>
    <row r="35" spans="1:12" ht="17.25" x14ac:dyDescent="0.3">
      <c r="A35" s="72">
        <v>39</v>
      </c>
      <c r="B35" s="72">
        <v>39</v>
      </c>
      <c r="C35" s="72" t="s">
        <v>91</v>
      </c>
      <c r="D35" s="67" t="s">
        <v>713</v>
      </c>
      <c r="E35" s="71">
        <v>42</v>
      </c>
      <c r="F35" s="74">
        <v>5945.3781512605046</v>
      </c>
      <c r="G35" s="74">
        <f t="shared" si="6"/>
        <v>1129.6218487394958</v>
      </c>
      <c r="H35" s="74">
        <f t="shared" si="7"/>
        <v>7075</v>
      </c>
      <c r="I35" s="74">
        <f t="shared" si="8"/>
        <v>297150</v>
      </c>
      <c r="L35" s="96"/>
    </row>
    <row r="36" spans="1:12" ht="17.25" x14ac:dyDescent="0.3">
      <c r="A36" s="72">
        <v>43</v>
      </c>
      <c r="B36" s="72">
        <v>43</v>
      </c>
      <c r="C36" s="72" t="s">
        <v>104</v>
      </c>
      <c r="D36" s="67" t="s">
        <v>764</v>
      </c>
      <c r="E36" s="71">
        <v>20</v>
      </c>
      <c r="F36" s="74">
        <v>11659.663865546219</v>
      </c>
      <c r="G36" s="74">
        <f t="shared" si="6"/>
        <v>2215.3361344537816</v>
      </c>
      <c r="H36" s="74">
        <f t="shared" si="7"/>
        <v>13875</v>
      </c>
      <c r="I36" s="74">
        <f t="shared" si="8"/>
        <v>277500</v>
      </c>
      <c r="L36" s="96"/>
    </row>
    <row r="37" spans="1:12" ht="33" x14ac:dyDescent="0.3">
      <c r="A37" s="72">
        <v>44</v>
      </c>
      <c r="B37" s="72">
        <v>44</v>
      </c>
      <c r="C37" s="72" t="s">
        <v>106</v>
      </c>
      <c r="D37" s="67" t="s">
        <v>765</v>
      </c>
      <c r="E37" s="71">
        <v>1</v>
      </c>
      <c r="F37" s="74">
        <v>6420.1680672268913</v>
      </c>
      <c r="G37" s="74">
        <f t="shared" si="6"/>
        <v>1219.8319327731094</v>
      </c>
      <c r="H37" s="74">
        <f t="shared" si="7"/>
        <v>7640.0000000000009</v>
      </c>
      <c r="I37" s="74">
        <f t="shared" si="8"/>
        <v>7640.0000000000009</v>
      </c>
      <c r="L37" s="96"/>
    </row>
    <row r="38" spans="1:12" ht="17.25" x14ac:dyDescent="0.3">
      <c r="A38" s="72">
        <v>45</v>
      </c>
      <c r="B38" s="72">
        <v>45</v>
      </c>
      <c r="C38" s="72" t="s">
        <v>108</v>
      </c>
      <c r="D38" s="67" t="s">
        <v>766</v>
      </c>
      <c r="E38" s="71">
        <v>10</v>
      </c>
      <c r="F38" s="74">
        <v>5621.8487394957983</v>
      </c>
      <c r="G38" s="74">
        <f t="shared" si="6"/>
        <v>1068.1512605042017</v>
      </c>
      <c r="H38" s="74">
        <f t="shared" si="7"/>
        <v>6690</v>
      </c>
      <c r="I38" s="74">
        <f t="shared" si="8"/>
        <v>66900</v>
      </c>
      <c r="L38" s="96"/>
    </row>
    <row r="39" spans="1:12" ht="17.25" x14ac:dyDescent="0.3">
      <c r="A39" s="72">
        <v>47</v>
      </c>
      <c r="B39" s="72">
        <v>47</v>
      </c>
      <c r="C39" s="72" t="s">
        <v>112</v>
      </c>
      <c r="D39" s="67" t="s">
        <v>714</v>
      </c>
      <c r="E39" s="71">
        <v>32</v>
      </c>
      <c r="F39" s="74">
        <v>6420.1680672268913</v>
      </c>
      <c r="G39" s="74">
        <f t="shared" si="6"/>
        <v>1219.8319327731094</v>
      </c>
      <c r="H39" s="74">
        <f t="shared" si="7"/>
        <v>7640.0000000000009</v>
      </c>
      <c r="I39" s="74">
        <f t="shared" si="8"/>
        <v>244480.00000000003</v>
      </c>
      <c r="L39" s="96"/>
    </row>
    <row r="40" spans="1:12" ht="17.25" x14ac:dyDescent="0.3">
      <c r="A40" s="72">
        <v>48</v>
      </c>
      <c r="B40" s="72">
        <v>48</v>
      </c>
      <c r="C40" s="72" t="s">
        <v>116</v>
      </c>
      <c r="D40" s="67" t="s">
        <v>768</v>
      </c>
      <c r="E40" s="71">
        <v>29</v>
      </c>
      <c r="F40" s="74">
        <v>3940.3361344537816</v>
      </c>
      <c r="G40" s="74">
        <f t="shared" si="6"/>
        <v>748.66386554621852</v>
      </c>
      <c r="H40" s="74">
        <f t="shared" si="7"/>
        <v>4689</v>
      </c>
      <c r="I40" s="74">
        <f t="shared" si="8"/>
        <v>135981</v>
      </c>
      <c r="L40" s="96"/>
    </row>
    <row r="41" spans="1:12" ht="17.25" x14ac:dyDescent="0.3">
      <c r="A41" s="72">
        <v>49</v>
      </c>
      <c r="B41" s="72">
        <v>49</v>
      </c>
      <c r="C41" s="72" t="s">
        <v>108</v>
      </c>
      <c r="D41" s="67" t="s">
        <v>715</v>
      </c>
      <c r="E41" s="71">
        <v>9</v>
      </c>
      <c r="F41" s="74">
        <v>5621.8487394957983</v>
      </c>
      <c r="G41" s="74">
        <f t="shared" si="6"/>
        <v>1068.1512605042017</v>
      </c>
      <c r="H41" s="74">
        <f t="shared" si="7"/>
        <v>6690</v>
      </c>
      <c r="I41" s="74">
        <f t="shared" si="8"/>
        <v>60210</v>
      </c>
      <c r="L41" s="96"/>
    </row>
    <row r="42" spans="1:12" ht="33" x14ac:dyDescent="0.3">
      <c r="A42" s="72">
        <v>53</v>
      </c>
      <c r="B42" s="72">
        <v>53</v>
      </c>
      <c r="C42" s="72" t="s">
        <v>126</v>
      </c>
      <c r="D42" s="67" t="s">
        <v>770</v>
      </c>
      <c r="E42" s="71">
        <v>34</v>
      </c>
      <c r="F42" s="74">
        <v>220.16806722689077</v>
      </c>
      <c r="G42" s="74">
        <f t="shared" si="6"/>
        <v>41.831932773109244</v>
      </c>
      <c r="H42" s="74">
        <f t="shared" si="7"/>
        <v>262</v>
      </c>
      <c r="I42" s="74">
        <f t="shared" si="8"/>
        <v>8908</v>
      </c>
      <c r="L42" s="96"/>
    </row>
    <row r="43" spans="1:12" ht="17.25" x14ac:dyDescent="0.3">
      <c r="A43" s="72">
        <v>60</v>
      </c>
      <c r="B43" s="72">
        <v>60</v>
      </c>
      <c r="C43" s="72" t="s">
        <v>138</v>
      </c>
      <c r="D43" s="67" t="s">
        <v>775</v>
      </c>
      <c r="E43" s="71">
        <v>3000</v>
      </c>
      <c r="F43" s="74">
        <v>217.64705882352942</v>
      </c>
      <c r="G43" s="74">
        <f t="shared" si="6"/>
        <v>41.352941176470587</v>
      </c>
      <c r="H43" s="74">
        <f t="shared" si="7"/>
        <v>259</v>
      </c>
      <c r="I43" s="74">
        <f t="shared" si="8"/>
        <v>777000</v>
      </c>
      <c r="L43" s="96"/>
    </row>
    <row r="44" spans="1:12" ht="17.25" x14ac:dyDescent="0.3">
      <c r="A44" s="72">
        <v>61</v>
      </c>
      <c r="B44" s="72">
        <v>61</v>
      </c>
      <c r="C44" s="72" t="s">
        <v>140</v>
      </c>
      <c r="D44" s="67" t="s">
        <v>776</v>
      </c>
      <c r="E44" s="71">
        <v>1500</v>
      </c>
      <c r="F44" s="74">
        <v>217.64705882352942</v>
      </c>
      <c r="G44" s="74">
        <f t="shared" si="6"/>
        <v>41.352941176470587</v>
      </c>
      <c r="H44" s="74">
        <f t="shared" si="7"/>
        <v>259</v>
      </c>
      <c r="I44" s="74">
        <f t="shared" si="8"/>
        <v>388500</v>
      </c>
      <c r="L44" s="96"/>
    </row>
    <row r="45" spans="1:12" ht="33" x14ac:dyDescent="0.3">
      <c r="A45" s="72">
        <v>64</v>
      </c>
      <c r="B45" s="72">
        <v>64</v>
      </c>
      <c r="C45" s="72" t="s">
        <v>142</v>
      </c>
      <c r="D45" s="67" t="s">
        <v>777</v>
      </c>
      <c r="E45" s="71">
        <v>1</v>
      </c>
      <c r="F45" s="74">
        <v>14150.420168067227</v>
      </c>
      <c r="G45" s="74">
        <f t="shared" si="6"/>
        <v>2688.5798319327732</v>
      </c>
      <c r="H45" s="74">
        <f t="shared" si="7"/>
        <v>16839</v>
      </c>
      <c r="I45" s="74">
        <f t="shared" si="8"/>
        <v>16839</v>
      </c>
      <c r="L45" s="96"/>
    </row>
    <row r="46" spans="1:12" ht="33" x14ac:dyDescent="0.3">
      <c r="A46" s="72">
        <v>66</v>
      </c>
      <c r="B46" s="72">
        <v>66</v>
      </c>
      <c r="C46" s="72" t="s">
        <v>148</v>
      </c>
      <c r="D46" s="67" t="s">
        <v>716</v>
      </c>
      <c r="E46" s="71">
        <v>2</v>
      </c>
      <c r="F46" s="74">
        <v>15200</v>
      </c>
      <c r="G46" s="74">
        <f t="shared" si="6"/>
        <v>2888</v>
      </c>
      <c r="H46" s="74">
        <f t="shared" si="7"/>
        <v>18088</v>
      </c>
      <c r="I46" s="74">
        <f t="shared" si="8"/>
        <v>36176</v>
      </c>
      <c r="L46" s="96"/>
    </row>
    <row r="47" spans="1:12" ht="33" x14ac:dyDescent="0.3">
      <c r="A47" s="72">
        <v>67</v>
      </c>
      <c r="B47" s="72">
        <v>67</v>
      </c>
      <c r="C47" s="72" t="s">
        <v>150</v>
      </c>
      <c r="D47" s="67" t="s">
        <v>717</v>
      </c>
      <c r="E47" s="71">
        <v>3</v>
      </c>
      <c r="F47" s="74">
        <v>15200</v>
      </c>
      <c r="G47" s="74">
        <f t="shared" si="6"/>
        <v>2888</v>
      </c>
      <c r="H47" s="74">
        <f t="shared" si="7"/>
        <v>18088</v>
      </c>
      <c r="I47" s="74">
        <f t="shared" si="8"/>
        <v>54264</v>
      </c>
      <c r="L47" s="96"/>
    </row>
    <row r="48" spans="1:12" ht="33" x14ac:dyDescent="0.3">
      <c r="A48" s="72">
        <v>72</v>
      </c>
      <c r="B48" s="72">
        <v>72</v>
      </c>
      <c r="C48" s="72" t="s">
        <v>156</v>
      </c>
      <c r="D48" s="67" t="s">
        <v>718</v>
      </c>
      <c r="E48" s="71">
        <v>2</v>
      </c>
      <c r="F48" s="74">
        <v>15200</v>
      </c>
      <c r="G48" s="74">
        <f t="shared" si="6"/>
        <v>2888</v>
      </c>
      <c r="H48" s="74">
        <f t="shared" si="7"/>
        <v>18088</v>
      </c>
      <c r="I48" s="74">
        <f t="shared" si="8"/>
        <v>36176</v>
      </c>
      <c r="L48" s="96"/>
    </row>
    <row r="49" spans="1:12" ht="17.25" x14ac:dyDescent="0.3">
      <c r="A49" s="72">
        <v>74</v>
      </c>
      <c r="B49" s="72">
        <v>74</v>
      </c>
      <c r="C49" s="72" t="s">
        <v>160</v>
      </c>
      <c r="D49" s="67" t="s">
        <v>782</v>
      </c>
      <c r="E49" s="71">
        <v>1700</v>
      </c>
      <c r="F49" s="74">
        <v>898.31932773109247</v>
      </c>
      <c r="G49" s="74">
        <f t="shared" si="6"/>
        <v>170.68067226890759</v>
      </c>
      <c r="H49" s="74">
        <f t="shared" si="7"/>
        <v>1069</v>
      </c>
      <c r="I49" s="74">
        <f t="shared" si="8"/>
        <v>1817300</v>
      </c>
      <c r="L49" s="96"/>
    </row>
    <row r="50" spans="1:12" ht="33" x14ac:dyDescent="0.3">
      <c r="A50" s="72">
        <v>75</v>
      </c>
      <c r="B50" s="72">
        <v>75</v>
      </c>
      <c r="C50" s="72" t="s">
        <v>162</v>
      </c>
      <c r="D50" s="67" t="s">
        <v>783</v>
      </c>
      <c r="E50" s="71">
        <v>128</v>
      </c>
      <c r="F50" s="74">
        <v>1350.420168067227</v>
      </c>
      <c r="G50" s="74">
        <f t="shared" si="6"/>
        <v>256.57983193277312</v>
      </c>
      <c r="H50" s="74">
        <f t="shared" si="7"/>
        <v>1607</v>
      </c>
      <c r="I50" s="74">
        <f t="shared" si="8"/>
        <v>205696</v>
      </c>
      <c r="L50" s="96"/>
    </row>
    <row r="51" spans="1:12" ht="33" x14ac:dyDescent="0.3">
      <c r="A51" s="72">
        <v>76</v>
      </c>
      <c r="B51" s="72">
        <v>76</v>
      </c>
      <c r="C51" s="72" t="s">
        <v>164</v>
      </c>
      <c r="D51" s="67" t="s">
        <v>784</v>
      </c>
      <c r="E51" s="71">
        <v>1</v>
      </c>
      <c r="F51" s="74">
        <v>3635.294117647059</v>
      </c>
      <c r="G51" s="74">
        <f t="shared" si="6"/>
        <v>690.70588235294122</v>
      </c>
      <c r="H51" s="74">
        <f t="shared" si="7"/>
        <v>4326</v>
      </c>
      <c r="I51" s="74">
        <f t="shared" si="8"/>
        <v>4326</v>
      </c>
      <c r="L51" s="96"/>
    </row>
    <row r="52" spans="1:12" ht="33" x14ac:dyDescent="0.3">
      <c r="A52" s="72">
        <v>86</v>
      </c>
      <c r="B52" s="72">
        <v>86</v>
      </c>
      <c r="C52" s="72" t="s">
        <v>186</v>
      </c>
      <c r="D52" s="67" t="s">
        <v>794</v>
      </c>
      <c r="E52" s="71">
        <v>65</v>
      </c>
      <c r="F52" s="74">
        <v>9445.3781512605037</v>
      </c>
      <c r="G52" s="74">
        <f t="shared" si="6"/>
        <v>1794.6218487394958</v>
      </c>
      <c r="H52" s="74">
        <f t="shared" si="7"/>
        <v>11240</v>
      </c>
      <c r="I52" s="74">
        <f t="shared" si="8"/>
        <v>730600</v>
      </c>
      <c r="L52" s="96"/>
    </row>
    <row r="53" spans="1:12" ht="17.25" x14ac:dyDescent="0.3">
      <c r="A53" s="72">
        <v>89</v>
      </c>
      <c r="B53" s="72">
        <v>89</v>
      </c>
      <c r="C53" s="72" t="s">
        <v>190</v>
      </c>
      <c r="D53" s="67" t="s">
        <v>719</v>
      </c>
      <c r="E53" s="71">
        <v>600</v>
      </c>
      <c r="F53" s="74">
        <v>294.11764705882354</v>
      </c>
      <c r="G53" s="74">
        <f t="shared" si="6"/>
        <v>55.882352941176471</v>
      </c>
      <c r="H53" s="74">
        <f t="shared" si="7"/>
        <v>350</v>
      </c>
      <c r="I53" s="74">
        <f t="shared" si="8"/>
        <v>210000</v>
      </c>
      <c r="L53" s="96"/>
    </row>
    <row r="54" spans="1:12" ht="17.25" x14ac:dyDescent="0.3">
      <c r="A54" s="72">
        <v>95</v>
      </c>
      <c r="B54" s="72">
        <v>95</v>
      </c>
      <c r="C54" s="72" t="s">
        <v>197</v>
      </c>
      <c r="D54" s="67" t="s">
        <v>800</v>
      </c>
      <c r="E54" s="71">
        <v>1</v>
      </c>
      <c r="F54" s="74">
        <v>10420.16806722689</v>
      </c>
      <c r="G54" s="74">
        <f t="shared" si="6"/>
        <v>1979.8319327731092</v>
      </c>
      <c r="H54" s="74">
        <f t="shared" si="7"/>
        <v>12400</v>
      </c>
      <c r="I54" s="74">
        <f t="shared" si="8"/>
        <v>12400</v>
      </c>
      <c r="L54" s="96"/>
    </row>
    <row r="55" spans="1:12" ht="33" x14ac:dyDescent="0.3">
      <c r="A55" s="72">
        <v>99</v>
      </c>
      <c r="B55" s="72">
        <v>99</v>
      </c>
      <c r="C55" s="72" t="s">
        <v>207</v>
      </c>
      <c r="D55" s="67" t="s">
        <v>804</v>
      </c>
      <c r="E55" s="71">
        <v>1800</v>
      </c>
      <c r="F55" s="74">
        <v>30.252100840336137</v>
      </c>
      <c r="G55" s="74">
        <f t="shared" si="6"/>
        <v>5.7478991596638664</v>
      </c>
      <c r="H55" s="74">
        <f t="shared" si="7"/>
        <v>36</v>
      </c>
      <c r="I55" s="74">
        <f t="shared" si="8"/>
        <v>64800</v>
      </c>
      <c r="L55" s="96"/>
    </row>
    <row r="56" spans="1:12" ht="17.25" x14ac:dyDescent="0.3">
      <c r="A56" s="72">
        <v>102</v>
      </c>
      <c r="B56" s="72">
        <v>102</v>
      </c>
      <c r="C56" s="72" t="s">
        <v>209</v>
      </c>
      <c r="D56" s="67" t="s">
        <v>805</v>
      </c>
      <c r="E56" s="71">
        <v>40</v>
      </c>
      <c r="F56" s="74">
        <v>474.78991596638656</v>
      </c>
      <c r="G56" s="74">
        <f t="shared" si="6"/>
        <v>90.210084033613441</v>
      </c>
      <c r="H56" s="74">
        <f t="shared" si="7"/>
        <v>565</v>
      </c>
      <c r="I56" s="74">
        <f t="shared" si="8"/>
        <v>22600</v>
      </c>
      <c r="L56" s="96"/>
    </row>
    <row r="57" spans="1:12" ht="49.5" x14ac:dyDescent="0.3">
      <c r="A57" s="72">
        <v>121</v>
      </c>
      <c r="B57" s="72">
        <v>121</v>
      </c>
      <c r="C57" s="72" t="s">
        <v>233</v>
      </c>
      <c r="D57" s="67" t="s">
        <v>817</v>
      </c>
      <c r="E57" s="71">
        <v>5</v>
      </c>
      <c r="F57" s="74">
        <v>58950.420168067227</v>
      </c>
      <c r="G57" s="74">
        <f t="shared" si="6"/>
        <v>11200.579831932773</v>
      </c>
      <c r="H57" s="74">
        <f t="shared" si="7"/>
        <v>70151</v>
      </c>
      <c r="I57" s="74">
        <f t="shared" si="8"/>
        <v>350755</v>
      </c>
      <c r="L57" s="96"/>
    </row>
    <row r="58" spans="1:12" ht="33" x14ac:dyDescent="0.3">
      <c r="A58" s="72">
        <v>136</v>
      </c>
      <c r="B58" s="72">
        <v>136</v>
      </c>
      <c r="C58" s="72" t="s">
        <v>260</v>
      </c>
      <c r="D58" s="67" t="s">
        <v>829</v>
      </c>
      <c r="E58" s="71">
        <v>1</v>
      </c>
      <c r="F58" s="74">
        <v>99.159663865546221</v>
      </c>
      <c r="G58" s="74">
        <f t="shared" si="6"/>
        <v>18.840336134453782</v>
      </c>
      <c r="H58" s="74">
        <f t="shared" si="7"/>
        <v>118</v>
      </c>
      <c r="I58" s="74">
        <f t="shared" si="8"/>
        <v>118</v>
      </c>
      <c r="L58" s="96"/>
    </row>
    <row r="59" spans="1:12" ht="17.25" x14ac:dyDescent="0.3">
      <c r="A59" s="72">
        <v>138</v>
      </c>
      <c r="B59" s="72">
        <v>138</v>
      </c>
      <c r="C59" s="72" t="s">
        <v>264</v>
      </c>
      <c r="D59" s="67" t="s">
        <v>831</v>
      </c>
      <c r="E59" s="71">
        <v>94</v>
      </c>
      <c r="F59" s="74">
        <v>724.36974789915973</v>
      </c>
      <c r="G59" s="74">
        <f t="shared" si="6"/>
        <v>137.63025210084035</v>
      </c>
      <c r="H59" s="74">
        <f t="shared" si="7"/>
        <v>862.00000000000011</v>
      </c>
      <c r="I59" s="74">
        <f t="shared" si="8"/>
        <v>81028.000000000015</v>
      </c>
      <c r="L59" s="96"/>
    </row>
    <row r="60" spans="1:12" ht="17.25" x14ac:dyDescent="0.3">
      <c r="A60" s="72">
        <v>143</v>
      </c>
      <c r="B60" s="72">
        <v>143</v>
      </c>
      <c r="C60" s="72" t="s">
        <v>270</v>
      </c>
      <c r="D60" s="67" t="s">
        <v>833</v>
      </c>
      <c r="E60" s="71">
        <v>1000</v>
      </c>
      <c r="F60" s="74">
        <v>651.26050420168065</v>
      </c>
      <c r="G60" s="74">
        <f t="shared" si="6"/>
        <v>123.73949579831933</v>
      </c>
      <c r="H60" s="74">
        <f t="shared" si="7"/>
        <v>775</v>
      </c>
      <c r="I60" s="74">
        <f t="shared" si="8"/>
        <v>775000</v>
      </c>
      <c r="L60" s="96"/>
    </row>
    <row r="61" spans="1:12" ht="17.25" x14ac:dyDescent="0.3">
      <c r="A61" s="72">
        <v>144</v>
      </c>
      <c r="B61" s="72">
        <v>144</v>
      </c>
      <c r="C61" s="72" t="s">
        <v>272</v>
      </c>
      <c r="D61" s="67" t="s">
        <v>720</v>
      </c>
      <c r="E61" s="71">
        <v>1800</v>
      </c>
      <c r="F61" s="74">
        <v>642.01680672268913</v>
      </c>
      <c r="G61" s="74">
        <f t="shared" si="6"/>
        <v>121.98319327731093</v>
      </c>
      <c r="H61" s="74">
        <f t="shared" si="7"/>
        <v>764</v>
      </c>
      <c r="I61" s="74">
        <f t="shared" si="8"/>
        <v>1375200</v>
      </c>
      <c r="L61" s="96"/>
    </row>
    <row r="62" spans="1:12" ht="17.25" x14ac:dyDescent="0.3">
      <c r="A62" s="72">
        <v>148</v>
      </c>
      <c r="B62" s="72">
        <v>148</v>
      </c>
      <c r="C62" s="72" t="s">
        <v>274</v>
      </c>
      <c r="D62" s="67" t="s">
        <v>834</v>
      </c>
      <c r="E62" s="71">
        <v>29</v>
      </c>
      <c r="F62" s="74">
        <v>8145.3781512605046</v>
      </c>
      <c r="G62" s="74">
        <f t="shared" si="6"/>
        <v>1547.6218487394958</v>
      </c>
      <c r="H62" s="74">
        <f t="shared" si="7"/>
        <v>9693</v>
      </c>
      <c r="I62" s="74">
        <f t="shared" si="8"/>
        <v>281097</v>
      </c>
      <c r="L62" s="96"/>
    </row>
    <row r="63" spans="1:12" ht="33" x14ac:dyDescent="0.3">
      <c r="A63" s="72">
        <v>159</v>
      </c>
      <c r="B63" s="72">
        <v>159</v>
      </c>
      <c r="C63" s="72" t="s">
        <v>285</v>
      </c>
      <c r="D63" s="67" t="s">
        <v>838</v>
      </c>
      <c r="E63" s="71">
        <v>5000</v>
      </c>
      <c r="F63" s="74">
        <v>173.94957983193279</v>
      </c>
      <c r="G63" s="74">
        <f t="shared" si="6"/>
        <v>33.050420168067234</v>
      </c>
      <c r="H63" s="74">
        <f t="shared" si="7"/>
        <v>207.00000000000003</v>
      </c>
      <c r="I63" s="74">
        <f t="shared" si="8"/>
        <v>1035000.0000000001</v>
      </c>
      <c r="L63" s="96"/>
    </row>
    <row r="64" spans="1:12" ht="17.25" x14ac:dyDescent="0.3">
      <c r="A64" s="72">
        <v>167</v>
      </c>
      <c r="B64" s="72">
        <v>167</v>
      </c>
      <c r="C64" s="72" t="s">
        <v>296</v>
      </c>
      <c r="D64" s="67" t="s">
        <v>844</v>
      </c>
      <c r="E64" s="71">
        <v>413</v>
      </c>
      <c r="F64" s="74">
        <v>2936.9747899159665</v>
      </c>
      <c r="G64" s="74">
        <f t="shared" si="6"/>
        <v>558.02521008403369</v>
      </c>
      <c r="H64" s="74">
        <f t="shared" si="7"/>
        <v>3495</v>
      </c>
      <c r="I64" s="74">
        <f t="shared" si="8"/>
        <v>1443435</v>
      </c>
      <c r="L64" s="96"/>
    </row>
    <row r="65" spans="1:12" ht="17.25" x14ac:dyDescent="0.3">
      <c r="A65" s="72">
        <v>201</v>
      </c>
      <c r="B65" s="72">
        <v>201</v>
      </c>
      <c r="C65" s="72" t="s">
        <v>351</v>
      </c>
      <c r="D65" s="67" t="s">
        <v>872</v>
      </c>
      <c r="E65" s="71">
        <v>1700</v>
      </c>
      <c r="F65" s="74">
        <v>3489.9159663865548</v>
      </c>
      <c r="G65" s="74">
        <f t="shared" si="6"/>
        <v>663.0840336134454</v>
      </c>
      <c r="H65" s="74">
        <f t="shared" si="7"/>
        <v>4153</v>
      </c>
      <c r="I65" s="74">
        <f t="shared" si="8"/>
        <v>7060100</v>
      </c>
      <c r="L65" s="96"/>
    </row>
    <row r="66" spans="1:12" ht="17.25" x14ac:dyDescent="0.3">
      <c r="A66" s="72">
        <v>202</v>
      </c>
      <c r="B66" s="72">
        <v>202</v>
      </c>
      <c r="C66" s="72" t="s">
        <v>353</v>
      </c>
      <c r="D66" s="67" t="s">
        <v>873</v>
      </c>
      <c r="E66" s="71">
        <v>1</v>
      </c>
      <c r="F66" s="74">
        <v>6345.3781512605046</v>
      </c>
      <c r="G66" s="74">
        <f t="shared" si="6"/>
        <v>1205.6218487394958</v>
      </c>
      <c r="H66" s="74">
        <f t="shared" si="7"/>
        <v>7551</v>
      </c>
      <c r="I66" s="74">
        <f t="shared" si="8"/>
        <v>7551</v>
      </c>
      <c r="L66" s="96"/>
    </row>
    <row r="67" spans="1:12" ht="17.25" x14ac:dyDescent="0.3">
      <c r="A67" s="72">
        <v>208</v>
      </c>
      <c r="B67" s="72">
        <v>208</v>
      </c>
      <c r="C67" s="72" t="s">
        <v>362</v>
      </c>
      <c r="D67" s="67" t="s">
        <v>721</v>
      </c>
      <c r="E67" s="71">
        <v>350</v>
      </c>
      <c r="F67" s="74">
        <v>3389.9159663865548</v>
      </c>
      <c r="G67" s="74">
        <f t="shared" si="6"/>
        <v>644.0840336134454</v>
      </c>
      <c r="H67" s="74">
        <f t="shared" si="7"/>
        <v>4034</v>
      </c>
      <c r="I67" s="74">
        <f t="shared" si="8"/>
        <v>1411900</v>
      </c>
      <c r="L67" s="96"/>
    </row>
    <row r="68" spans="1:12" ht="17.25" x14ac:dyDescent="0.3">
      <c r="A68" s="72">
        <v>209</v>
      </c>
      <c r="B68" s="72">
        <v>209</v>
      </c>
      <c r="C68" s="72" t="s">
        <v>364</v>
      </c>
      <c r="D68" s="67" t="s">
        <v>722</v>
      </c>
      <c r="E68" s="71">
        <v>30</v>
      </c>
      <c r="F68" s="74">
        <v>3420.1680672268908</v>
      </c>
      <c r="G68" s="74">
        <f t="shared" si="6"/>
        <v>649.83193277310932</v>
      </c>
      <c r="H68" s="74">
        <f t="shared" si="7"/>
        <v>4070</v>
      </c>
      <c r="I68" s="74">
        <f t="shared" si="8"/>
        <v>122100</v>
      </c>
      <c r="L68" s="96"/>
    </row>
    <row r="69" spans="1:12" ht="17.25" x14ac:dyDescent="0.3">
      <c r="A69" s="72">
        <v>211</v>
      </c>
      <c r="B69" s="72">
        <v>211</v>
      </c>
      <c r="C69" s="72" t="s">
        <v>366</v>
      </c>
      <c r="D69" s="67" t="s">
        <v>723</v>
      </c>
      <c r="E69" s="71">
        <v>337</v>
      </c>
      <c r="F69" s="74">
        <v>3389.9159663865548</v>
      </c>
      <c r="G69" s="74">
        <f t="shared" si="6"/>
        <v>644.0840336134454</v>
      </c>
      <c r="H69" s="74">
        <f t="shared" si="7"/>
        <v>4034</v>
      </c>
      <c r="I69" s="74">
        <f t="shared" si="8"/>
        <v>1359458</v>
      </c>
      <c r="L69" s="96"/>
    </row>
    <row r="70" spans="1:12" ht="17.25" x14ac:dyDescent="0.3">
      <c r="A70" s="72">
        <v>212</v>
      </c>
      <c r="B70" s="72">
        <v>212</v>
      </c>
      <c r="C70" s="72" t="s">
        <v>368</v>
      </c>
      <c r="D70" s="67" t="s">
        <v>877</v>
      </c>
      <c r="E70" s="71">
        <v>1</v>
      </c>
      <c r="F70" s="74">
        <v>14697.478991596639</v>
      </c>
      <c r="G70" s="74">
        <f t="shared" si="6"/>
        <v>2792.5210084033615</v>
      </c>
      <c r="H70" s="74">
        <f t="shared" si="7"/>
        <v>17490</v>
      </c>
      <c r="I70" s="74">
        <f t="shared" si="8"/>
        <v>17490</v>
      </c>
      <c r="L70" s="96"/>
    </row>
    <row r="71" spans="1:12" ht="17.25" x14ac:dyDescent="0.3">
      <c r="A71" s="72">
        <v>213</v>
      </c>
      <c r="B71" s="72">
        <v>213</v>
      </c>
      <c r="C71" s="72" t="s">
        <v>370</v>
      </c>
      <c r="D71" s="67" t="s">
        <v>878</v>
      </c>
      <c r="E71" s="71">
        <v>1</v>
      </c>
      <c r="F71" s="74">
        <v>6345.3781512605046</v>
      </c>
      <c r="G71" s="74">
        <f t="shared" si="6"/>
        <v>1205.6218487394958</v>
      </c>
      <c r="H71" s="74">
        <f t="shared" si="7"/>
        <v>7551</v>
      </c>
      <c r="I71" s="74">
        <f t="shared" si="8"/>
        <v>7551</v>
      </c>
      <c r="L71" s="96"/>
    </row>
    <row r="72" spans="1:12" ht="33" x14ac:dyDescent="0.3">
      <c r="A72" s="72">
        <v>217</v>
      </c>
      <c r="B72" s="72">
        <v>217</v>
      </c>
      <c r="C72" s="72" t="s">
        <v>374</v>
      </c>
      <c r="D72" s="67" t="s">
        <v>880</v>
      </c>
      <c r="E72" s="71">
        <v>2</v>
      </c>
      <c r="F72" s="74">
        <v>17634.453781512606</v>
      </c>
      <c r="G72" s="74">
        <f t="shared" si="6"/>
        <v>3350.546218487395</v>
      </c>
      <c r="H72" s="74">
        <f t="shared" si="7"/>
        <v>20985</v>
      </c>
      <c r="I72" s="74">
        <f t="shared" si="8"/>
        <v>41970</v>
      </c>
      <c r="L72" s="96"/>
    </row>
    <row r="73" spans="1:12" ht="49.5" x14ac:dyDescent="0.3">
      <c r="A73" s="72">
        <v>218</v>
      </c>
      <c r="B73" s="72">
        <v>218</v>
      </c>
      <c r="C73" s="72" t="s">
        <v>376</v>
      </c>
      <c r="D73" s="67" t="s">
        <v>881</v>
      </c>
      <c r="E73" s="71">
        <v>1</v>
      </c>
      <c r="F73" s="74">
        <v>1340.3361344537816</v>
      </c>
      <c r="G73" s="74">
        <f t="shared" si="6"/>
        <v>254.66386554621852</v>
      </c>
      <c r="H73" s="74">
        <f t="shared" si="7"/>
        <v>1595</v>
      </c>
      <c r="I73" s="74">
        <f t="shared" si="8"/>
        <v>1595</v>
      </c>
      <c r="L73" s="96"/>
    </row>
    <row r="74" spans="1:12" ht="33" x14ac:dyDescent="0.3">
      <c r="A74" s="72">
        <v>225</v>
      </c>
      <c r="B74" s="72">
        <v>225</v>
      </c>
      <c r="C74" s="72" t="s">
        <v>386</v>
      </c>
      <c r="D74" s="67" t="s">
        <v>886</v>
      </c>
      <c r="E74" s="71">
        <v>1700</v>
      </c>
      <c r="F74" s="74">
        <v>1145.3781512605042</v>
      </c>
      <c r="G74" s="74">
        <f t="shared" si="6"/>
        <v>217.62184873949579</v>
      </c>
      <c r="H74" s="74">
        <f t="shared" si="7"/>
        <v>1363</v>
      </c>
      <c r="I74" s="74">
        <f t="shared" si="8"/>
        <v>2317100</v>
      </c>
      <c r="L74" s="96"/>
    </row>
    <row r="75" spans="1:12" ht="66" x14ac:dyDescent="0.3">
      <c r="A75" s="72">
        <v>234</v>
      </c>
      <c r="B75" s="72">
        <v>234</v>
      </c>
      <c r="C75" s="72" t="s">
        <v>400</v>
      </c>
      <c r="D75" s="67" t="s">
        <v>892</v>
      </c>
      <c r="E75" s="71">
        <v>351</v>
      </c>
      <c r="F75" s="74">
        <v>2845.3781512605042</v>
      </c>
      <c r="G75" s="74">
        <f t="shared" si="6"/>
        <v>540.62184873949582</v>
      </c>
      <c r="H75" s="74">
        <f t="shared" si="7"/>
        <v>3386</v>
      </c>
      <c r="I75" s="74">
        <f t="shared" si="8"/>
        <v>1188486</v>
      </c>
      <c r="L75" s="96"/>
    </row>
    <row r="76" spans="1:12" ht="66" x14ac:dyDescent="0.3">
      <c r="A76" s="72">
        <v>235</v>
      </c>
      <c r="B76" s="72">
        <v>235</v>
      </c>
      <c r="C76" s="72" t="s">
        <v>402</v>
      </c>
      <c r="D76" s="67" t="s">
        <v>893</v>
      </c>
      <c r="E76" s="71">
        <v>111</v>
      </c>
      <c r="F76" s="74">
        <v>2845.3781512605042</v>
      </c>
      <c r="G76" s="74">
        <f t="shared" si="6"/>
        <v>540.62184873949582</v>
      </c>
      <c r="H76" s="74">
        <f t="shared" si="7"/>
        <v>3386</v>
      </c>
      <c r="I76" s="74">
        <f t="shared" si="8"/>
        <v>375846</v>
      </c>
      <c r="L76" s="96"/>
    </row>
    <row r="77" spans="1:12" ht="17.25" x14ac:dyDescent="0.3">
      <c r="A77" s="72">
        <v>240</v>
      </c>
      <c r="B77" s="72">
        <v>240</v>
      </c>
      <c r="C77" s="72" t="s">
        <v>408</v>
      </c>
      <c r="D77" s="67" t="s">
        <v>896</v>
      </c>
      <c r="E77" s="71">
        <v>427</v>
      </c>
      <c r="F77" s="74">
        <v>5453.7815126050418</v>
      </c>
      <c r="G77" s="74">
        <f t="shared" si="6"/>
        <v>1036.2184873949579</v>
      </c>
      <c r="H77" s="74">
        <f t="shared" si="7"/>
        <v>6490</v>
      </c>
      <c r="I77" s="74">
        <f t="shared" si="8"/>
        <v>2771230</v>
      </c>
      <c r="L77" s="96"/>
    </row>
    <row r="78" spans="1:12" ht="17.25" x14ac:dyDescent="0.3">
      <c r="A78" s="72">
        <v>241</v>
      </c>
      <c r="B78" s="72">
        <v>241</v>
      </c>
      <c r="C78" s="72" t="s">
        <v>410</v>
      </c>
      <c r="D78" s="67" t="s">
        <v>897</v>
      </c>
      <c r="E78" s="71">
        <v>1</v>
      </c>
      <c r="F78" s="74">
        <v>7340.3361344537816</v>
      </c>
      <c r="G78" s="74">
        <f t="shared" si="6"/>
        <v>1394.6638655462186</v>
      </c>
      <c r="H78" s="74">
        <f t="shared" si="7"/>
        <v>8735</v>
      </c>
      <c r="I78" s="74">
        <f t="shared" si="8"/>
        <v>8735</v>
      </c>
      <c r="L78" s="96"/>
    </row>
    <row r="79" spans="1:12" ht="17.25" x14ac:dyDescent="0.3">
      <c r="A79" s="72">
        <v>242</v>
      </c>
      <c r="B79" s="72">
        <v>242</v>
      </c>
      <c r="C79" s="72" t="s">
        <v>412</v>
      </c>
      <c r="D79" s="67" t="s">
        <v>898</v>
      </c>
      <c r="E79" s="71">
        <v>560</v>
      </c>
      <c r="F79" s="74">
        <v>8445.3781512605037</v>
      </c>
      <c r="G79" s="74">
        <f t="shared" si="6"/>
        <v>1604.6218487394958</v>
      </c>
      <c r="H79" s="74">
        <f t="shared" si="7"/>
        <v>10050</v>
      </c>
      <c r="I79" s="74">
        <f t="shared" si="8"/>
        <v>5628000</v>
      </c>
      <c r="L79" s="96"/>
    </row>
    <row r="80" spans="1:12" ht="17.25" x14ac:dyDescent="0.3">
      <c r="A80" s="72">
        <v>244</v>
      </c>
      <c r="B80" s="72">
        <v>244</v>
      </c>
      <c r="C80" s="72" t="s">
        <v>414</v>
      </c>
      <c r="D80" s="67" t="s">
        <v>899</v>
      </c>
      <c r="E80" s="71">
        <v>2</v>
      </c>
      <c r="F80" s="74">
        <v>1046218.487394958</v>
      </c>
      <c r="G80" s="74">
        <f t="shared" si="6"/>
        <v>198781.51260504202</v>
      </c>
      <c r="H80" s="74">
        <f t="shared" si="7"/>
        <v>1245000</v>
      </c>
      <c r="I80" s="74">
        <f t="shared" si="8"/>
        <v>2490000</v>
      </c>
      <c r="L80" s="96"/>
    </row>
    <row r="81" spans="1:12" ht="33" x14ac:dyDescent="0.3">
      <c r="A81" s="72">
        <v>248</v>
      </c>
      <c r="B81" s="72">
        <v>248</v>
      </c>
      <c r="C81" s="72" t="s">
        <v>419</v>
      </c>
      <c r="D81" s="67" t="s">
        <v>901</v>
      </c>
      <c r="E81" s="71">
        <v>6</v>
      </c>
      <c r="F81" s="74">
        <v>39900</v>
      </c>
      <c r="G81" s="74">
        <f t="shared" si="6"/>
        <v>7581</v>
      </c>
      <c r="H81" s="74">
        <f t="shared" si="7"/>
        <v>47481</v>
      </c>
      <c r="I81" s="74">
        <f t="shared" si="8"/>
        <v>284886</v>
      </c>
      <c r="L81" s="96"/>
    </row>
    <row r="82" spans="1:12" ht="17.25" x14ac:dyDescent="0.3">
      <c r="A82" s="72">
        <v>255</v>
      </c>
      <c r="B82" s="72">
        <v>255</v>
      </c>
      <c r="C82" s="72" t="s">
        <v>433</v>
      </c>
      <c r="D82" s="67" t="s">
        <v>724</v>
      </c>
      <c r="E82" s="71">
        <v>29</v>
      </c>
      <c r="F82" s="74">
        <v>3145.3781512605042</v>
      </c>
      <c r="G82" s="74">
        <f t="shared" si="6"/>
        <v>597.62184873949582</v>
      </c>
      <c r="H82" s="74">
        <f t="shared" si="7"/>
        <v>3743</v>
      </c>
      <c r="I82" s="74">
        <f t="shared" si="8"/>
        <v>108547</v>
      </c>
      <c r="L82" s="96"/>
    </row>
    <row r="83" spans="1:12" ht="33" x14ac:dyDescent="0.3">
      <c r="A83" s="72">
        <v>267</v>
      </c>
      <c r="B83" s="72">
        <v>267</v>
      </c>
      <c r="C83" s="72" t="s">
        <v>451</v>
      </c>
      <c r="D83" s="67" t="s">
        <v>914</v>
      </c>
      <c r="E83" s="71">
        <v>4</v>
      </c>
      <c r="F83" s="74">
        <v>3145.3781512605042</v>
      </c>
      <c r="G83" s="74">
        <f t="shared" si="6"/>
        <v>597.62184873949582</v>
      </c>
      <c r="H83" s="74">
        <f t="shared" si="7"/>
        <v>3743</v>
      </c>
      <c r="I83" s="74">
        <f t="shared" si="8"/>
        <v>14972</v>
      </c>
      <c r="L83" s="96"/>
    </row>
    <row r="84" spans="1:12" ht="17.25" x14ac:dyDescent="0.3">
      <c r="A84" s="72">
        <v>268</v>
      </c>
      <c r="B84" s="72">
        <v>268</v>
      </c>
      <c r="C84" s="72" t="s">
        <v>453</v>
      </c>
      <c r="D84" s="67" t="s">
        <v>915</v>
      </c>
      <c r="E84" s="71">
        <v>24</v>
      </c>
      <c r="F84" s="74">
        <v>3540.3361344537816</v>
      </c>
      <c r="G84" s="74">
        <f t="shared" si="6"/>
        <v>672.66386554621852</v>
      </c>
      <c r="H84" s="74">
        <f t="shared" si="7"/>
        <v>4213</v>
      </c>
      <c r="I84" s="74">
        <f t="shared" si="8"/>
        <v>101112</v>
      </c>
      <c r="L84" s="96"/>
    </row>
    <row r="85" spans="1:12" ht="17.25" x14ac:dyDescent="0.3">
      <c r="A85" s="72">
        <v>269</v>
      </c>
      <c r="B85" s="72">
        <v>269</v>
      </c>
      <c r="C85" s="72" t="s">
        <v>455</v>
      </c>
      <c r="D85" s="67" t="s">
        <v>916</v>
      </c>
      <c r="E85" s="71">
        <v>16</v>
      </c>
      <c r="F85" s="74">
        <v>3540.3361344537816</v>
      </c>
      <c r="G85" s="74">
        <f t="shared" si="6"/>
        <v>672.66386554621852</v>
      </c>
      <c r="H85" s="74">
        <f t="shared" si="7"/>
        <v>4213</v>
      </c>
      <c r="I85" s="74">
        <f t="shared" si="8"/>
        <v>67408</v>
      </c>
      <c r="L85" s="96"/>
    </row>
    <row r="86" spans="1:12" ht="17.25" x14ac:dyDescent="0.3">
      <c r="A86" s="72">
        <v>271</v>
      </c>
      <c r="B86" s="72">
        <v>271</v>
      </c>
      <c r="C86" s="72" t="s">
        <v>459</v>
      </c>
      <c r="D86" s="67" t="s">
        <v>918</v>
      </c>
      <c r="E86" s="71">
        <v>15</v>
      </c>
      <c r="F86" s="74">
        <v>4350.4201680672268</v>
      </c>
      <c r="G86" s="74">
        <f t="shared" si="6"/>
        <v>826.57983193277312</v>
      </c>
      <c r="H86" s="74">
        <f t="shared" si="7"/>
        <v>5177</v>
      </c>
      <c r="I86" s="74">
        <f t="shared" si="8"/>
        <v>77655</v>
      </c>
      <c r="L86" s="96"/>
    </row>
    <row r="87" spans="1:12" ht="17.25" x14ac:dyDescent="0.3">
      <c r="A87" s="72">
        <v>272</v>
      </c>
      <c r="B87" s="72">
        <v>272</v>
      </c>
      <c r="C87" s="72" t="s">
        <v>461</v>
      </c>
      <c r="D87" s="67" t="s">
        <v>919</v>
      </c>
      <c r="E87" s="71">
        <v>110</v>
      </c>
      <c r="F87" s="74">
        <v>800</v>
      </c>
      <c r="G87" s="74">
        <f t="shared" si="6"/>
        <v>152</v>
      </c>
      <c r="H87" s="74">
        <f t="shared" si="7"/>
        <v>952</v>
      </c>
      <c r="I87" s="74">
        <f t="shared" si="8"/>
        <v>104720</v>
      </c>
      <c r="L87" s="96"/>
    </row>
    <row r="88" spans="1:12" ht="49.5" x14ac:dyDescent="0.3">
      <c r="A88" s="72">
        <v>273</v>
      </c>
      <c r="B88" s="72">
        <v>273</v>
      </c>
      <c r="C88" s="72" t="s">
        <v>463</v>
      </c>
      <c r="D88" s="67" t="s">
        <v>920</v>
      </c>
      <c r="E88" s="71">
        <v>800</v>
      </c>
      <c r="F88" s="74">
        <v>8974.7899159663866</v>
      </c>
      <c r="G88" s="74">
        <f t="shared" si="6"/>
        <v>1705.2100840336134</v>
      </c>
      <c r="H88" s="74">
        <f t="shared" si="7"/>
        <v>10680</v>
      </c>
      <c r="I88" s="74">
        <f t="shared" si="8"/>
        <v>8544000</v>
      </c>
      <c r="L88" s="96"/>
    </row>
    <row r="89" spans="1:12" ht="17.25" x14ac:dyDescent="0.3">
      <c r="A89" s="72">
        <v>276</v>
      </c>
      <c r="B89" s="72">
        <v>276</v>
      </c>
      <c r="C89" s="72" t="s">
        <v>467</v>
      </c>
      <c r="D89" s="67" t="s">
        <v>725</v>
      </c>
      <c r="E89" s="71">
        <v>316</v>
      </c>
      <c r="F89" s="74">
        <v>2059.6638655462184</v>
      </c>
      <c r="G89" s="74">
        <f t="shared" si="6"/>
        <v>391.33613445378148</v>
      </c>
      <c r="H89" s="74">
        <f t="shared" si="7"/>
        <v>2451</v>
      </c>
      <c r="I89" s="74">
        <f t="shared" si="8"/>
        <v>774516</v>
      </c>
      <c r="L89" s="96"/>
    </row>
    <row r="90" spans="1:12" ht="33" x14ac:dyDescent="0.3">
      <c r="A90" s="72">
        <v>277</v>
      </c>
      <c r="B90" s="72">
        <v>277</v>
      </c>
      <c r="C90" s="72" t="s">
        <v>469</v>
      </c>
      <c r="D90" s="67" t="s">
        <v>922</v>
      </c>
      <c r="E90" s="71">
        <v>200</v>
      </c>
      <c r="F90" s="74">
        <v>178500</v>
      </c>
      <c r="G90" s="74">
        <f t="shared" si="6"/>
        <v>33915</v>
      </c>
      <c r="H90" s="74">
        <f t="shared" si="7"/>
        <v>212415</v>
      </c>
      <c r="I90" s="74">
        <f t="shared" si="8"/>
        <v>42483000</v>
      </c>
      <c r="L90" s="96"/>
    </row>
    <row r="91" spans="1:12" ht="17.25" x14ac:dyDescent="0.3">
      <c r="A91" s="72">
        <v>280</v>
      </c>
      <c r="B91" s="72">
        <v>280</v>
      </c>
      <c r="C91" s="72" t="s">
        <v>473</v>
      </c>
      <c r="D91" s="67" t="s">
        <v>925</v>
      </c>
      <c r="E91" s="71">
        <v>43</v>
      </c>
      <c r="F91" s="74">
        <v>3145.3781512605042</v>
      </c>
      <c r="G91" s="74">
        <f t="shared" si="6"/>
        <v>597.62184873949582</v>
      </c>
      <c r="H91" s="74">
        <f t="shared" si="7"/>
        <v>3743</v>
      </c>
      <c r="I91" s="74">
        <f t="shared" si="8"/>
        <v>160949</v>
      </c>
      <c r="L91" s="96"/>
    </row>
    <row r="92" spans="1:12" ht="33" x14ac:dyDescent="0.3">
      <c r="A92" s="72">
        <v>288</v>
      </c>
      <c r="B92" s="72">
        <v>288</v>
      </c>
      <c r="C92" s="72" t="s">
        <v>481</v>
      </c>
      <c r="D92" s="67" t="s">
        <v>929</v>
      </c>
      <c r="E92" s="71">
        <v>31</v>
      </c>
      <c r="F92" s="74">
        <v>39400</v>
      </c>
      <c r="G92" s="74">
        <f t="shared" ref="G92:G103" si="9">+F92*19%</f>
        <v>7486</v>
      </c>
      <c r="H92" s="74">
        <f t="shared" ref="H92:H103" si="10">+F92+G92</f>
        <v>46886</v>
      </c>
      <c r="I92" s="74">
        <f t="shared" ref="I92:I103" si="11">+E92*H92</f>
        <v>1453466</v>
      </c>
      <c r="L92" s="96"/>
    </row>
    <row r="93" spans="1:12" ht="33" x14ac:dyDescent="0.3">
      <c r="A93" s="72">
        <v>298</v>
      </c>
      <c r="B93" s="72">
        <v>298</v>
      </c>
      <c r="C93" s="72" t="s">
        <v>501</v>
      </c>
      <c r="D93" s="67" t="s">
        <v>938</v>
      </c>
      <c r="E93" s="71">
        <v>1</v>
      </c>
      <c r="F93" s="74">
        <v>4200</v>
      </c>
      <c r="G93" s="74">
        <f t="shared" si="9"/>
        <v>798</v>
      </c>
      <c r="H93" s="74">
        <f t="shared" si="10"/>
        <v>4998</v>
      </c>
      <c r="I93" s="74">
        <f t="shared" si="11"/>
        <v>4998</v>
      </c>
      <c r="L93" s="96"/>
    </row>
    <row r="94" spans="1:12" ht="17.25" x14ac:dyDescent="0.3">
      <c r="A94" s="72">
        <v>306</v>
      </c>
      <c r="B94" s="72">
        <v>306</v>
      </c>
      <c r="C94" s="72" t="s">
        <v>511</v>
      </c>
      <c r="D94" s="67" t="s">
        <v>943</v>
      </c>
      <c r="E94" s="71">
        <v>230</v>
      </c>
      <c r="F94" s="74">
        <v>2740.3361344537816</v>
      </c>
      <c r="G94" s="74">
        <f t="shared" si="9"/>
        <v>520.66386554621852</v>
      </c>
      <c r="H94" s="74">
        <f t="shared" si="10"/>
        <v>3261</v>
      </c>
      <c r="I94" s="74">
        <f t="shared" si="11"/>
        <v>750030</v>
      </c>
      <c r="L94" s="96"/>
    </row>
    <row r="95" spans="1:12" ht="17.25" x14ac:dyDescent="0.3">
      <c r="A95" s="72">
        <v>347</v>
      </c>
      <c r="B95" s="72">
        <v>347</v>
      </c>
      <c r="C95" s="72" t="s">
        <v>586</v>
      </c>
      <c r="D95" s="67" t="s">
        <v>982</v>
      </c>
      <c r="E95" s="71">
        <v>15</v>
      </c>
      <c r="F95" s="74">
        <v>2894.9579831932774</v>
      </c>
      <c r="G95" s="74">
        <f t="shared" si="9"/>
        <v>550.0420168067227</v>
      </c>
      <c r="H95" s="74">
        <f t="shared" si="10"/>
        <v>3445</v>
      </c>
      <c r="I95" s="74">
        <f t="shared" si="11"/>
        <v>51675</v>
      </c>
      <c r="L95" s="96"/>
    </row>
    <row r="96" spans="1:12" ht="17.25" x14ac:dyDescent="0.3">
      <c r="A96" s="72">
        <v>348</v>
      </c>
      <c r="B96" s="72">
        <v>348</v>
      </c>
      <c r="C96" s="72" t="s">
        <v>588</v>
      </c>
      <c r="D96" s="67" t="s">
        <v>983</v>
      </c>
      <c r="E96" s="71">
        <v>20</v>
      </c>
      <c r="F96" s="74">
        <v>2894.9579831932774</v>
      </c>
      <c r="G96" s="74">
        <f t="shared" si="9"/>
        <v>550.0420168067227</v>
      </c>
      <c r="H96" s="74">
        <f t="shared" si="10"/>
        <v>3445</v>
      </c>
      <c r="I96" s="74">
        <f t="shared" si="11"/>
        <v>68900</v>
      </c>
      <c r="L96" s="96"/>
    </row>
    <row r="97" spans="1:12" ht="17.25" x14ac:dyDescent="0.3">
      <c r="A97" s="72">
        <v>376</v>
      </c>
      <c r="B97" s="72">
        <v>376</v>
      </c>
      <c r="C97" s="72"/>
      <c r="D97" s="67" t="s">
        <v>1008</v>
      </c>
      <c r="E97" s="71">
        <v>19</v>
      </c>
      <c r="F97" s="74">
        <v>3882.3529411764707</v>
      </c>
      <c r="G97" s="74">
        <f t="shared" si="9"/>
        <v>737.64705882352939</v>
      </c>
      <c r="H97" s="74">
        <f t="shared" si="10"/>
        <v>4620</v>
      </c>
      <c r="I97" s="74">
        <f t="shared" si="11"/>
        <v>87780</v>
      </c>
      <c r="L97" s="96"/>
    </row>
    <row r="98" spans="1:12" ht="33" x14ac:dyDescent="0.3">
      <c r="A98" s="72">
        <v>379</v>
      </c>
      <c r="B98" s="72">
        <v>379</v>
      </c>
      <c r="C98" s="72" t="s">
        <v>637</v>
      </c>
      <c r="D98" s="67" t="s">
        <v>1009</v>
      </c>
      <c r="E98" s="71">
        <v>1</v>
      </c>
      <c r="F98" s="74">
        <v>5245.3781512605046</v>
      </c>
      <c r="G98" s="74">
        <f t="shared" si="9"/>
        <v>996.62184873949593</v>
      </c>
      <c r="H98" s="74">
        <f t="shared" si="10"/>
        <v>6242.0000000000009</v>
      </c>
      <c r="I98" s="74">
        <f t="shared" si="11"/>
        <v>6242.0000000000009</v>
      </c>
      <c r="L98" s="96"/>
    </row>
    <row r="99" spans="1:12" ht="17.25" x14ac:dyDescent="0.3">
      <c r="A99" s="72">
        <v>382</v>
      </c>
      <c r="B99" s="72">
        <v>382</v>
      </c>
      <c r="C99" s="72" t="s">
        <v>641</v>
      </c>
      <c r="D99" s="67" t="s">
        <v>726</v>
      </c>
      <c r="E99" s="71">
        <v>137</v>
      </c>
      <c r="F99" s="74">
        <v>13268.067226890757</v>
      </c>
      <c r="G99" s="74">
        <f t="shared" si="9"/>
        <v>2520.932773109244</v>
      </c>
      <c r="H99" s="74">
        <f t="shared" si="10"/>
        <v>15789</v>
      </c>
      <c r="I99" s="74">
        <f t="shared" si="11"/>
        <v>2163093</v>
      </c>
      <c r="L99" s="96"/>
    </row>
    <row r="100" spans="1:12" ht="33" x14ac:dyDescent="0.3">
      <c r="A100" s="72">
        <v>383</v>
      </c>
      <c r="B100" s="72">
        <v>383</v>
      </c>
      <c r="C100" s="72" t="s">
        <v>643</v>
      </c>
      <c r="D100" s="67" t="s">
        <v>1011</v>
      </c>
      <c r="E100" s="71">
        <v>750</v>
      </c>
      <c r="F100" s="74">
        <v>878.15126050420167</v>
      </c>
      <c r="G100" s="74">
        <f t="shared" si="9"/>
        <v>166.84873949579833</v>
      </c>
      <c r="H100" s="74">
        <f t="shared" si="10"/>
        <v>1045</v>
      </c>
      <c r="I100" s="74">
        <f t="shared" si="11"/>
        <v>783750</v>
      </c>
      <c r="L100" s="96"/>
    </row>
    <row r="101" spans="1:12" ht="33" x14ac:dyDescent="0.3">
      <c r="A101" s="72">
        <v>384</v>
      </c>
      <c r="B101" s="72">
        <v>384</v>
      </c>
      <c r="C101" s="72" t="s">
        <v>645</v>
      </c>
      <c r="D101" s="67" t="s">
        <v>1012</v>
      </c>
      <c r="E101" s="71">
        <v>291</v>
      </c>
      <c r="F101" s="74">
        <v>701.68067226890764</v>
      </c>
      <c r="G101" s="74">
        <f t="shared" si="9"/>
        <v>133.31932773109244</v>
      </c>
      <c r="H101" s="74">
        <f t="shared" si="10"/>
        <v>835.00000000000011</v>
      </c>
      <c r="I101" s="74">
        <f t="shared" si="11"/>
        <v>242985.00000000003</v>
      </c>
      <c r="L101" s="96"/>
    </row>
    <row r="102" spans="1:12" ht="33" x14ac:dyDescent="0.3">
      <c r="A102" s="72">
        <v>386</v>
      </c>
      <c r="B102" s="72">
        <v>386</v>
      </c>
      <c r="C102" s="72" t="s">
        <v>649</v>
      </c>
      <c r="D102" s="67" t="s">
        <v>1014</v>
      </c>
      <c r="E102" s="71">
        <v>600</v>
      </c>
      <c r="F102" s="74">
        <v>1357.1428571428571</v>
      </c>
      <c r="G102" s="74">
        <f t="shared" si="9"/>
        <v>257.85714285714283</v>
      </c>
      <c r="H102" s="74">
        <f t="shared" si="10"/>
        <v>1615</v>
      </c>
      <c r="I102" s="74">
        <f t="shared" si="11"/>
        <v>969000</v>
      </c>
      <c r="L102" s="96"/>
    </row>
    <row r="103" spans="1:12" ht="17.25" x14ac:dyDescent="0.3">
      <c r="A103" s="72">
        <v>390</v>
      </c>
      <c r="B103" s="72">
        <v>390</v>
      </c>
      <c r="C103" s="72" t="s">
        <v>657</v>
      </c>
      <c r="D103" s="67" t="s">
        <v>727</v>
      </c>
      <c r="E103" s="71">
        <v>353</v>
      </c>
      <c r="F103" s="74">
        <v>920.1680672268908</v>
      </c>
      <c r="G103" s="74">
        <f t="shared" si="9"/>
        <v>174.83193277310926</v>
      </c>
      <c r="H103" s="74">
        <f t="shared" si="10"/>
        <v>1095</v>
      </c>
      <c r="I103" s="74">
        <f t="shared" si="11"/>
        <v>386535</v>
      </c>
      <c r="L103" s="96"/>
    </row>
    <row r="104" spans="1:12" ht="17.25" x14ac:dyDescent="0.3">
      <c r="A104" s="107" t="s">
        <v>1028</v>
      </c>
      <c r="B104" s="108"/>
      <c r="C104" s="108"/>
      <c r="D104" s="108"/>
      <c r="E104" s="108"/>
      <c r="F104" s="108"/>
      <c r="G104" s="108"/>
      <c r="H104" s="109"/>
      <c r="I104" s="75">
        <f>SUM(I27:I103)</f>
        <v>104565607</v>
      </c>
      <c r="L104" s="95">
        <f>+I104</f>
        <v>104565607</v>
      </c>
    </row>
    <row r="105" spans="1:12" ht="27.75" customHeight="1" x14ac:dyDescent="0.3">
      <c r="A105" s="76" t="s">
        <v>1031</v>
      </c>
      <c r="B105" s="79"/>
      <c r="C105" s="80"/>
      <c r="D105" s="80"/>
      <c r="E105" s="80"/>
      <c r="F105" s="80"/>
      <c r="G105" s="80"/>
      <c r="H105" s="80"/>
      <c r="I105" s="80"/>
      <c r="L105" s="96"/>
    </row>
    <row r="106" spans="1:12" ht="17.25" x14ac:dyDescent="0.3">
      <c r="L106" s="96"/>
    </row>
    <row r="107" spans="1:12" ht="17.25" x14ac:dyDescent="0.3">
      <c r="L107" s="96"/>
    </row>
    <row r="108" spans="1:12" ht="17.25" x14ac:dyDescent="0.3">
      <c r="A108" s="106" t="s">
        <v>738</v>
      </c>
      <c r="B108" s="106"/>
      <c r="C108" s="106"/>
      <c r="D108" s="106"/>
      <c r="E108" s="106"/>
      <c r="F108" s="106"/>
      <c r="G108" s="106"/>
      <c r="H108" s="106"/>
      <c r="I108" s="106"/>
      <c r="L108" s="96"/>
    </row>
    <row r="109" spans="1:12" ht="33" x14ac:dyDescent="0.3">
      <c r="A109" s="78" t="s">
        <v>0</v>
      </c>
      <c r="B109" s="78" t="s">
        <v>1</v>
      </c>
      <c r="C109" s="78" t="s">
        <v>5</v>
      </c>
      <c r="D109" s="78" t="s">
        <v>2</v>
      </c>
      <c r="E109" s="78" t="s">
        <v>7</v>
      </c>
      <c r="F109" s="78" t="s">
        <v>8</v>
      </c>
      <c r="G109" s="78" t="s">
        <v>728</v>
      </c>
      <c r="H109" s="78" t="s">
        <v>1026</v>
      </c>
      <c r="I109" s="78" t="s">
        <v>1027</v>
      </c>
      <c r="L109" s="96"/>
    </row>
    <row r="110" spans="1:12" ht="33" customHeight="1" x14ac:dyDescent="0.3">
      <c r="A110" s="72">
        <v>9</v>
      </c>
      <c r="B110" s="72">
        <v>9</v>
      </c>
      <c r="C110" s="72" t="s">
        <v>36</v>
      </c>
      <c r="D110" s="67" t="s">
        <v>739</v>
      </c>
      <c r="E110" s="71">
        <v>750</v>
      </c>
      <c r="F110" s="74">
        <v>60.504201680672274</v>
      </c>
      <c r="G110" s="74">
        <f>+F110*19%</f>
        <v>11.495798319327733</v>
      </c>
      <c r="H110" s="74">
        <f>+F110+G110</f>
        <v>72</v>
      </c>
      <c r="I110" s="74">
        <f>+E110*H110</f>
        <v>54000</v>
      </c>
      <c r="L110" s="96"/>
    </row>
    <row r="111" spans="1:12" ht="33" customHeight="1" x14ac:dyDescent="0.3">
      <c r="A111" s="72">
        <v>36</v>
      </c>
      <c r="B111" s="72">
        <v>36</v>
      </c>
      <c r="C111" s="72" t="s">
        <v>84</v>
      </c>
      <c r="D111" s="67" t="s">
        <v>758</v>
      </c>
      <c r="E111" s="71">
        <v>12</v>
      </c>
      <c r="F111" s="74">
        <v>301630.25210084033</v>
      </c>
      <c r="G111" s="74">
        <f t="shared" ref="G111:G121" si="12">+F111*19%</f>
        <v>57309.747899159665</v>
      </c>
      <c r="H111" s="74">
        <f t="shared" ref="H111:H121" si="13">+F111+G111</f>
        <v>358940</v>
      </c>
      <c r="I111" s="74">
        <f t="shared" ref="I111:I121" si="14">+E111*H111</f>
        <v>4307280</v>
      </c>
      <c r="L111" s="96"/>
    </row>
    <row r="112" spans="1:12" ht="33" customHeight="1" x14ac:dyDescent="0.3">
      <c r="A112" s="72">
        <v>37</v>
      </c>
      <c r="B112" s="72">
        <v>37</v>
      </c>
      <c r="C112" s="72" t="s">
        <v>87</v>
      </c>
      <c r="D112" s="67" t="s">
        <v>759</v>
      </c>
      <c r="E112" s="71">
        <v>10</v>
      </c>
      <c r="F112" s="74">
        <v>301630.25210084033</v>
      </c>
      <c r="G112" s="74">
        <f t="shared" si="12"/>
        <v>57309.747899159665</v>
      </c>
      <c r="H112" s="74">
        <f t="shared" si="13"/>
        <v>358940</v>
      </c>
      <c r="I112" s="74">
        <f t="shared" si="14"/>
        <v>3589400</v>
      </c>
      <c r="L112" s="96"/>
    </row>
    <row r="113" spans="1:12" ht="33" customHeight="1" x14ac:dyDescent="0.3">
      <c r="A113" s="72">
        <v>38</v>
      </c>
      <c r="B113" s="72">
        <v>38</v>
      </c>
      <c r="C113" s="72" t="s">
        <v>89</v>
      </c>
      <c r="D113" s="67" t="s">
        <v>760</v>
      </c>
      <c r="E113" s="71">
        <v>1800</v>
      </c>
      <c r="F113" s="74">
        <v>41</v>
      </c>
      <c r="G113" s="74">
        <f t="shared" si="12"/>
        <v>7.79</v>
      </c>
      <c r="H113" s="74">
        <f t="shared" si="13"/>
        <v>48.79</v>
      </c>
      <c r="I113" s="74">
        <f t="shared" si="14"/>
        <v>87822</v>
      </c>
      <c r="L113" s="96"/>
    </row>
    <row r="114" spans="1:12" ht="33" customHeight="1" x14ac:dyDescent="0.3">
      <c r="A114" s="72">
        <v>112</v>
      </c>
      <c r="B114" s="72">
        <v>112</v>
      </c>
      <c r="C114" s="72" t="s">
        <v>225</v>
      </c>
      <c r="D114" s="67" t="s">
        <v>814</v>
      </c>
      <c r="E114" s="71">
        <v>17</v>
      </c>
      <c r="F114" s="74">
        <v>7008.4033613445381</v>
      </c>
      <c r="G114" s="74">
        <f t="shared" si="12"/>
        <v>1331.5966386554624</v>
      </c>
      <c r="H114" s="74">
        <f t="shared" si="13"/>
        <v>8340</v>
      </c>
      <c r="I114" s="74">
        <f t="shared" si="14"/>
        <v>141780</v>
      </c>
      <c r="L114" s="96"/>
    </row>
    <row r="115" spans="1:12" ht="33" customHeight="1" x14ac:dyDescent="0.3">
      <c r="A115" s="72">
        <v>113</v>
      </c>
      <c r="B115" s="72">
        <v>113</v>
      </c>
      <c r="C115" s="72" t="s">
        <v>227</v>
      </c>
      <c r="D115" s="67" t="s">
        <v>815</v>
      </c>
      <c r="E115" s="71">
        <v>19</v>
      </c>
      <c r="F115" s="74">
        <v>2502.5210084033615</v>
      </c>
      <c r="G115" s="74">
        <f t="shared" si="12"/>
        <v>475.47899159663871</v>
      </c>
      <c r="H115" s="74">
        <f t="shared" si="13"/>
        <v>2978</v>
      </c>
      <c r="I115" s="74">
        <f t="shared" si="14"/>
        <v>56582</v>
      </c>
      <c r="L115" s="96"/>
    </row>
    <row r="116" spans="1:12" ht="33" customHeight="1" x14ac:dyDescent="0.3">
      <c r="A116" s="72">
        <v>254</v>
      </c>
      <c r="B116" s="72">
        <v>254</v>
      </c>
      <c r="C116" s="72" t="s">
        <v>431</v>
      </c>
      <c r="D116" s="67" t="s">
        <v>906</v>
      </c>
      <c r="E116" s="71">
        <v>25</v>
      </c>
      <c r="F116" s="74">
        <v>4490.7563025210084</v>
      </c>
      <c r="G116" s="74">
        <f t="shared" si="12"/>
        <v>853.24369747899163</v>
      </c>
      <c r="H116" s="74">
        <f t="shared" si="13"/>
        <v>5344</v>
      </c>
      <c r="I116" s="74">
        <f t="shared" si="14"/>
        <v>133600</v>
      </c>
      <c r="L116" s="96"/>
    </row>
    <row r="117" spans="1:12" ht="33" customHeight="1" x14ac:dyDescent="0.3">
      <c r="A117" s="72">
        <v>262</v>
      </c>
      <c r="B117" s="72">
        <v>262</v>
      </c>
      <c r="C117" s="72" t="s">
        <v>439</v>
      </c>
      <c r="D117" s="67" t="s">
        <v>909</v>
      </c>
      <c r="E117" s="71">
        <v>9</v>
      </c>
      <c r="F117" s="74">
        <v>22969.747899159665</v>
      </c>
      <c r="G117" s="74">
        <f t="shared" si="12"/>
        <v>4364.2521008403364</v>
      </c>
      <c r="H117" s="74">
        <f t="shared" si="13"/>
        <v>27334</v>
      </c>
      <c r="I117" s="74">
        <f t="shared" si="14"/>
        <v>246006</v>
      </c>
      <c r="L117" s="96"/>
    </row>
    <row r="118" spans="1:12" ht="33" customHeight="1" x14ac:dyDescent="0.3">
      <c r="A118" s="72">
        <v>278</v>
      </c>
      <c r="B118" s="72">
        <v>278</v>
      </c>
      <c r="C118" s="72"/>
      <c r="D118" s="67" t="s">
        <v>923</v>
      </c>
      <c r="E118" s="71">
        <v>200</v>
      </c>
      <c r="F118" s="74">
        <v>63500</v>
      </c>
      <c r="G118" s="74">
        <f t="shared" si="12"/>
        <v>12065</v>
      </c>
      <c r="H118" s="74">
        <f t="shared" si="13"/>
        <v>75565</v>
      </c>
      <c r="I118" s="74">
        <f t="shared" si="14"/>
        <v>15113000</v>
      </c>
      <c r="L118" s="96"/>
    </row>
    <row r="119" spans="1:12" ht="33" customHeight="1" x14ac:dyDescent="0.3">
      <c r="A119" s="72">
        <v>285</v>
      </c>
      <c r="B119" s="72">
        <v>285</v>
      </c>
      <c r="C119" s="72" t="s">
        <v>475</v>
      </c>
      <c r="D119" s="67" t="s">
        <v>926</v>
      </c>
      <c r="E119" s="71">
        <v>1</v>
      </c>
      <c r="F119" s="74">
        <v>4584.0336134453783</v>
      </c>
      <c r="G119" s="74">
        <f t="shared" si="12"/>
        <v>870.96638655462186</v>
      </c>
      <c r="H119" s="74">
        <f t="shared" si="13"/>
        <v>5455</v>
      </c>
      <c r="I119" s="74">
        <f t="shared" si="14"/>
        <v>5455</v>
      </c>
      <c r="L119" s="96"/>
    </row>
    <row r="120" spans="1:12" ht="33" customHeight="1" x14ac:dyDescent="0.3">
      <c r="A120" s="72">
        <v>315</v>
      </c>
      <c r="B120" s="72">
        <v>315</v>
      </c>
      <c r="C120" s="72" t="s">
        <v>530</v>
      </c>
      <c r="D120" s="67" t="s">
        <v>952</v>
      </c>
      <c r="E120" s="71">
        <v>55</v>
      </c>
      <c r="F120" s="74">
        <v>57076.470588235294</v>
      </c>
      <c r="G120" s="74">
        <f t="shared" si="12"/>
        <v>10844.529411764706</v>
      </c>
      <c r="H120" s="74">
        <f t="shared" si="13"/>
        <v>67921</v>
      </c>
      <c r="I120" s="74">
        <f t="shared" si="14"/>
        <v>3735655</v>
      </c>
      <c r="L120" s="96"/>
    </row>
    <row r="121" spans="1:12" ht="33" customHeight="1" x14ac:dyDescent="0.3">
      <c r="A121" s="72">
        <v>332</v>
      </c>
      <c r="B121" s="72">
        <v>332</v>
      </c>
      <c r="C121" s="72" t="s">
        <v>561</v>
      </c>
      <c r="D121" s="67" t="s">
        <v>967</v>
      </c>
      <c r="E121" s="71">
        <v>19</v>
      </c>
      <c r="F121" s="74">
        <v>50180.672268907569</v>
      </c>
      <c r="G121" s="74">
        <f t="shared" si="12"/>
        <v>9534.3277310924386</v>
      </c>
      <c r="H121" s="74">
        <f t="shared" si="13"/>
        <v>59715.000000000007</v>
      </c>
      <c r="I121" s="74">
        <f t="shared" si="14"/>
        <v>1134585.0000000002</v>
      </c>
      <c r="L121" s="96"/>
    </row>
    <row r="122" spans="1:12" ht="33" customHeight="1" x14ac:dyDescent="0.3">
      <c r="A122" s="107" t="s">
        <v>1028</v>
      </c>
      <c r="B122" s="108"/>
      <c r="C122" s="108"/>
      <c r="D122" s="108"/>
      <c r="E122" s="108"/>
      <c r="F122" s="108"/>
      <c r="G122" s="108"/>
      <c r="H122" s="109"/>
      <c r="I122" s="75">
        <f>SUM(I110:I121)</f>
        <v>28605165</v>
      </c>
      <c r="L122" s="95">
        <f>+I122</f>
        <v>28605165</v>
      </c>
    </row>
    <row r="123" spans="1:12" ht="27.75" customHeight="1" x14ac:dyDescent="0.3">
      <c r="A123" s="76" t="s">
        <v>1041</v>
      </c>
      <c r="B123" s="79"/>
      <c r="C123" s="80"/>
      <c r="D123" s="80"/>
      <c r="E123" s="80"/>
      <c r="F123" s="80"/>
      <c r="G123" s="80"/>
      <c r="H123" s="80"/>
      <c r="I123" s="80"/>
      <c r="L123" s="96"/>
    </row>
    <row r="124" spans="1:12" ht="17.25" x14ac:dyDescent="0.3">
      <c r="L124" s="96"/>
    </row>
    <row r="125" spans="1:12" ht="17.25" x14ac:dyDescent="0.3">
      <c r="L125" s="96"/>
    </row>
    <row r="126" spans="1:12" ht="17.25" x14ac:dyDescent="0.3">
      <c r="A126" s="106" t="s">
        <v>863</v>
      </c>
      <c r="B126" s="106"/>
      <c r="C126" s="106"/>
      <c r="D126" s="106"/>
      <c r="E126" s="106"/>
      <c r="F126" s="106"/>
      <c r="G126" s="106"/>
      <c r="H126" s="106"/>
      <c r="I126" s="106"/>
      <c r="L126" s="96"/>
    </row>
    <row r="127" spans="1:12" ht="33" x14ac:dyDescent="0.3">
      <c r="A127" s="78" t="s">
        <v>0</v>
      </c>
      <c r="B127" s="78" t="s">
        <v>1</v>
      </c>
      <c r="C127" s="78" t="s">
        <v>5</v>
      </c>
      <c r="D127" s="78" t="s">
        <v>2</v>
      </c>
      <c r="E127" s="78" t="s">
        <v>7</v>
      </c>
      <c r="F127" s="78" t="s">
        <v>8</v>
      </c>
      <c r="G127" s="78" t="s">
        <v>728</v>
      </c>
      <c r="H127" s="78" t="s">
        <v>1026</v>
      </c>
      <c r="I127" s="78" t="s">
        <v>1027</v>
      </c>
      <c r="L127" s="96"/>
    </row>
    <row r="128" spans="1:12" ht="49.5" x14ac:dyDescent="0.3">
      <c r="A128" s="72">
        <v>189</v>
      </c>
      <c r="B128" s="72">
        <v>189</v>
      </c>
      <c r="C128" s="72" t="s">
        <v>334</v>
      </c>
      <c r="D128" s="67" t="s">
        <v>1043</v>
      </c>
      <c r="E128" s="71">
        <v>9</v>
      </c>
      <c r="F128" s="74">
        <v>58823.529411764706</v>
      </c>
      <c r="G128" s="74">
        <f>+F128*19%</f>
        <v>11176.470588235294</v>
      </c>
      <c r="H128" s="74">
        <f>+F128+G128</f>
        <v>70000</v>
      </c>
      <c r="I128" s="74">
        <f>+E128*H128</f>
        <v>630000</v>
      </c>
      <c r="L128" s="96"/>
    </row>
    <row r="129" spans="1:12" ht="66" x14ac:dyDescent="0.3">
      <c r="A129" s="72">
        <v>311</v>
      </c>
      <c r="B129" s="72">
        <v>311</v>
      </c>
      <c r="C129" s="72" t="s">
        <v>522</v>
      </c>
      <c r="D129" s="67" t="s">
        <v>948</v>
      </c>
      <c r="E129" s="71">
        <v>17</v>
      </c>
      <c r="F129" s="74">
        <v>68000</v>
      </c>
      <c r="G129" s="74">
        <f>+F129*19%</f>
        <v>12920</v>
      </c>
      <c r="H129" s="74">
        <f>+F129+G129</f>
        <v>80920</v>
      </c>
      <c r="I129" s="74">
        <f>+E129*H129</f>
        <v>1375640</v>
      </c>
      <c r="L129" s="96"/>
    </row>
    <row r="130" spans="1:12" ht="17.25" x14ac:dyDescent="0.3">
      <c r="A130" s="107" t="s">
        <v>1028</v>
      </c>
      <c r="B130" s="108"/>
      <c r="C130" s="108"/>
      <c r="D130" s="108"/>
      <c r="E130" s="108"/>
      <c r="F130" s="108"/>
      <c r="G130" s="108"/>
      <c r="H130" s="109"/>
      <c r="I130" s="75">
        <f>SUM(I128:I129)</f>
        <v>2005640</v>
      </c>
      <c r="L130" s="95">
        <f>+I130</f>
        <v>2005640</v>
      </c>
    </row>
    <row r="131" spans="1:12" ht="27.75" customHeight="1" x14ac:dyDescent="0.3">
      <c r="A131" s="76" t="s">
        <v>1044</v>
      </c>
      <c r="B131" s="79"/>
      <c r="C131" s="80"/>
      <c r="D131" s="80"/>
      <c r="E131" s="80"/>
      <c r="F131" s="80"/>
      <c r="G131" s="80"/>
      <c r="H131" s="80"/>
      <c r="I131" s="80"/>
      <c r="L131" s="96"/>
    </row>
    <row r="132" spans="1:12" ht="17.25" x14ac:dyDescent="0.3">
      <c r="L132" s="96"/>
    </row>
    <row r="133" spans="1:12" ht="17.25" x14ac:dyDescent="0.3">
      <c r="L133" s="96"/>
    </row>
    <row r="134" spans="1:12" ht="17.25" x14ac:dyDescent="0.3">
      <c r="A134" s="106" t="s">
        <v>146</v>
      </c>
      <c r="B134" s="106"/>
      <c r="C134" s="106"/>
      <c r="D134" s="106"/>
      <c r="E134" s="106"/>
      <c r="F134" s="106"/>
      <c r="G134" s="106"/>
      <c r="H134" s="106"/>
      <c r="I134" s="106"/>
      <c r="L134" s="96"/>
    </row>
    <row r="135" spans="1:12" ht="33" x14ac:dyDescent="0.3">
      <c r="A135" s="78" t="s">
        <v>0</v>
      </c>
      <c r="B135" s="78" t="s">
        <v>1</v>
      </c>
      <c r="C135" s="78" t="s">
        <v>5</v>
      </c>
      <c r="D135" s="78" t="s">
        <v>2</v>
      </c>
      <c r="E135" s="78" t="s">
        <v>7</v>
      </c>
      <c r="F135" s="78" t="s">
        <v>8</v>
      </c>
      <c r="G135" s="78" t="s">
        <v>728</v>
      </c>
      <c r="H135" s="78" t="s">
        <v>1026</v>
      </c>
      <c r="I135" s="78" t="s">
        <v>1027</v>
      </c>
      <c r="L135" s="96"/>
    </row>
    <row r="136" spans="1:12" ht="17.25" x14ac:dyDescent="0.3">
      <c r="A136" s="72">
        <v>7</v>
      </c>
      <c r="B136" s="72">
        <v>7</v>
      </c>
      <c r="C136" s="72" t="s">
        <v>32</v>
      </c>
      <c r="D136" s="67" t="s">
        <v>736</v>
      </c>
      <c r="E136" s="71">
        <v>500</v>
      </c>
      <c r="F136" s="74">
        <v>72.268907563025209</v>
      </c>
      <c r="G136" s="74">
        <f>+F136*19%</f>
        <v>13.731092436974789</v>
      </c>
      <c r="H136" s="74">
        <f>+F136+G136</f>
        <v>86</v>
      </c>
      <c r="I136" s="74">
        <f>+E136*H136</f>
        <v>43000</v>
      </c>
      <c r="L136" s="96"/>
    </row>
    <row r="137" spans="1:12" ht="17.25" x14ac:dyDescent="0.3">
      <c r="A137" s="72">
        <v>10</v>
      </c>
      <c r="B137" s="72">
        <v>10</v>
      </c>
      <c r="C137" s="72" t="s">
        <v>39</v>
      </c>
      <c r="D137" s="67" t="s">
        <v>740</v>
      </c>
      <c r="E137" s="71">
        <v>551</v>
      </c>
      <c r="F137" s="74">
        <v>68.907563025210081</v>
      </c>
      <c r="G137" s="74">
        <f t="shared" ref="G137:G168" si="15">+F137*19%</f>
        <v>13.092436974789916</v>
      </c>
      <c r="H137" s="74">
        <f t="shared" ref="H137:H169" si="16">+F137+G137</f>
        <v>82</v>
      </c>
      <c r="I137" s="74">
        <f t="shared" ref="I137:I169" si="17">+E137*H137</f>
        <v>45182</v>
      </c>
      <c r="L137" s="96"/>
    </row>
    <row r="138" spans="1:12" ht="17.25" x14ac:dyDescent="0.3">
      <c r="A138" s="72">
        <v>11</v>
      </c>
      <c r="B138" s="72">
        <v>11</v>
      </c>
      <c r="C138" s="72" t="s">
        <v>43</v>
      </c>
      <c r="D138" s="67" t="s">
        <v>741</v>
      </c>
      <c r="E138" s="71">
        <v>750</v>
      </c>
      <c r="F138" s="74">
        <v>68.907563025210081</v>
      </c>
      <c r="G138" s="74">
        <f t="shared" si="15"/>
        <v>13.092436974789916</v>
      </c>
      <c r="H138" s="74">
        <f t="shared" si="16"/>
        <v>82</v>
      </c>
      <c r="I138" s="74">
        <f t="shared" si="17"/>
        <v>61500</v>
      </c>
      <c r="L138" s="96"/>
    </row>
    <row r="139" spans="1:12" ht="17.25" x14ac:dyDescent="0.3">
      <c r="A139" s="72">
        <v>30</v>
      </c>
      <c r="B139" s="72">
        <v>30</v>
      </c>
      <c r="C139" s="72" t="s">
        <v>69</v>
      </c>
      <c r="D139" s="67" t="s">
        <v>752</v>
      </c>
      <c r="E139" s="71">
        <v>129</v>
      </c>
      <c r="F139" s="74">
        <v>10300.840336134454</v>
      </c>
      <c r="G139" s="74">
        <f t="shared" si="15"/>
        <v>1957.1596638655462</v>
      </c>
      <c r="H139" s="74">
        <f t="shared" si="16"/>
        <v>12258</v>
      </c>
      <c r="I139" s="74">
        <f t="shared" si="17"/>
        <v>1581282</v>
      </c>
      <c r="L139" s="96"/>
    </row>
    <row r="140" spans="1:12" ht="33" x14ac:dyDescent="0.3">
      <c r="A140" s="72">
        <v>32</v>
      </c>
      <c r="B140" s="72">
        <v>32</v>
      </c>
      <c r="C140" s="72" t="s">
        <v>74</v>
      </c>
      <c r="D140" s="67" t="s">
        <v>754</v>
      </c>
      <c r="E140" s="71">
        <v>5000</v>
      </c>
      <c r="F140" s="74">
        <v>26.890756302521009</v>
      </c>
      <c r="G140" s="74">
        <f t="shared" si="15"/>
        <v>5.1092436974789921</v>
      </c>
      <c r="H140" s="74">
        <f t="shared" si="16"/>
        <v>32</v>
      </c>
      <c r="I140" s="74">
        <f t="shared" si="17"/>
        <v>160000</v>
      </c>
      <c r="L140" s="96"/>
    </row>
    <row r="141" spans="1:12" ht="17.25" x14ac:dyDescent="0.3">
      <c r="A141" s="72">
        <v>50</v>
      </c>
      <c r="B141" s="72">
        <v>50</v>
      </c>
      <c r="C141" s="72" t="s">
        <v>119</v>
      </c>
      <c r="D141" s="67" t="s">
        <v>769</v>
      </c>
      <c r="E141" s="71">
        <v>39</v>
      </c>
      <c r="F141" s="74">
        <v>23592.436974789918</v>
      </c>
      <c r="G141" s="74">
        <f t="shared" si="15"/>
        <v>4482.5630252100846</v>
      </c>
      <c r="H141" s="74">
        <f t="shared" si="16"/>
        <v>28075.000000000004</v>
      </c>
      <c r="I141" s="74">
        <f t="shared" si="17"/>
        <v>1094925.0000000002</v>
      </c>
      <c r="L141" s="96"/>
    </row>
    <row r="142" spans="1:12" ht="49.5" x14ac:dyDescent="0.3">
      <c r="A142" s="72">
        <v>55</v>
      </c>
      <c r="B142" s="72">
        <v>55</v>
      </c>
      <c r="C142" s="72" t="s">
        <v>128</v>
      </c>
      <c r="D142" s="67" t="s">
        <v>771</v>
      </c>
      <c r="E142" s="71">
        <v>23</v>
      </c>
      <c r="F142" s="74">
        <v>15256.302521008403</v>
      </c>
      <c r="G142" s="74">
        <f t="shared" si="15"/>
        <v>2898.6974789915967</v>
      </c>
      <c r="H142" s="74">
        <f t="shared" si="16"/>
        <v>18155</v>
      </c>
      <c r="I142" s="74">
        <f t="shared" si="17"/>
        <v>417565</v>
      </c>
      <c r="L142" s="96"/>
    </row>
    <row r="143" spans="1:12" ht="49.5" x14ac:dyDescent="0.3">
      <c r="A143" s="72">
        <v>57</v>
      </c>
      <c r="B143" s="72">
        <v>57</v>
      </c>
      <c r="C143" s="72" t="s">
        <v>130</v>
      </c>
      <c r="D143" s="67" t="s">
        <v>772</v>
      </c>
      <c r="E143" s="71">
        <v>42</v>
      </c>
      <c r="F143" s="74">
        <v>14418.487394957983</v>
      </c>
      <c r="G143" s="74">
        <f t="shared" si="15"/>
        <v>2739.5126050420167</v>
      </c>
      <c r="H143" s="74">
        <f t="shared" si="16"/>
        <v>17158</v>
      </c>
      <c r="I143" s="74">
        <f t="shared" si="17"/>
        <v>720636</v>
      </c>
      <c r="L143" s="96"/>
    </row>
    <row r="144" spans="1:12" ht="49.5" x14ac:dyDescent="0.3">
      <c r="A144" s="72">
        <v>58</v>
      </c>
      <c r="B144" s="72">
        <v>58</v>
      </c>
      <c r="C144" s="72" t="s">
        <v>134</v>
      </c>
      <c r="D144" s="67" t="s">
        <v>773</v>
      </c>
      <c r="E144" s="71">
        <v>24</v>
      </c>
      <c r="F144" s="74">
        <v>14699.159663865546</v>
      </c>
      <c r="G144" s="74">
        <f t="shared" si="15"/>
        <v>2792.840336134454</v>
      </c>
      <c r="H144" s="74">
        <f t="shared" si="16"/>
        <v>17492</v>
      </c>
      <c r="I144" s="74">
        <f t="shared" si="17"/>
        <v>419808</v>
      </c>
      <c r="L144" s="96"/>
    </row>
    <row r="145" spans="1:12" ht="49.5" x14ac:dyDescent="0.3">
      <c r="A145" s="72">
        <v>59</v>
      </c>
      <c r="B145" s="72">
        <v>59</v>
      </c>
      <c r="C145" s="72" t="s">
        <v>136</v>
      </c>
      <c r="D145" s="67" t="s">
        <v>774</v>
      </c>
      <c r="E145" s="71">
        <v>9</v>
      </c>
      <c r="F145" s="74">
        <v>14389.915966386556</v>
      </c>
      <c r="G145" s="74">
        <f t="shared" si="15"/>
        <v>2734.0840336134456</v>
      </c>
      <c r="H145" s="74">
        <f t="shared" si="16"/>
        <v>17124</v>
      </c>
      <c r="I145" s="74">
        <f t="shared" si="17"/>
        <v>154116</v>
      </c>
      <c r="L145" s="96"/>
    </row>
    <row r="146" spans="1:12" ht="17.25" x14ac:dyDescent="0.3">
      <c r="A146" s="72">
        <v>73</v>
      </c>
      <c r="B146" s="72">
        <v>73</v>
      </c>
      <c r="C146" s="72" t="s">
        <v>158</v>
      </c>
      <c r="D146" s="67" t="s">
        <v>781</v>
      </c>
      <c r="E146" s="71">
        <v>5</v>
      </c>
      <c r="F146" s="74">
        <v>1771.4285714285716</v>
      </c>
      <c r="G146" s="74">
        <f t="shared" si="15"/>
        <v>336.57142857142861</v>
      </c>
      <c r="H146" s="74">
        <f t="shared" si="16"/>
        <v>2108</v>
      </c>
      <c r="I146" s="74">
        <f t="shared" si="17"/>
        <v>10540</v>
      </c>
      <c r="L146" s="96"/>
    </row>
    <row r="147" spans="1:12" ht="17.25" x14ac:dyDescent="0.3">
      <c r="A147" s="72">
        <v>122</v>
      </c>
      <c r="B147" s="72">
        <v>122</v>
      </c>
      <c r="C147" s="72" t="s">
        <v>235</v>
      </c>
      <c r="D147" s="67" t="s">
        <v>1045</v>
      </c>
      <c r="E147" s="71">
        <v>1</v>
      </c>
      <c r="F147" s="74">
        <v>1029175.6302521009</v>
      </c>
      <c r="G147" s="74">
        <f t="shared" si="15"/>
        <v>195543.36974789918</v>
      </c>
      <c r="H147" s="74">
        <f t="shared" si="16"/>
        <v>1224719</v>
      </c>
      <c r="I147" s="74">
        <f t="shared" si="17"/>
        <v>1224719</v>
      </c>
      <c r="L147" s="96"/>
    </row>
    <row r="148" spans="1:12" ht="33" x14ac:dyDescent="0.3">
      <c r="A148" s="72">
        <v>134</v>
      </c>
      <c r="B148" s="72">
        <v>134</v>
      </c>
      <c r="C148" s="72" t="s">
        <v>258</v>
      </c>
      <c r="D148" s="67" t="s">
        <v>828</v>
      </c>
      <c r="E148" s="71">
        <v>326</v>
      </c>
      <c r="F148" s="74">
        <v>1280.6722689075632</v>
      </c>
      <c r="G148" s="74">
        <f t="shared" si="15"/>
        <v>243.32773109243701</v>
      </c>
      <c r="H148" s="74">
        <f t="shared" si="16"/>
        <v>1524.0000000000002</v>
      </c>
      <c r="I148" s="74">
        <f t="shared" si="17"/>
        <v>496824.00000000006</v>
      </c>
      <c r="L148" s="96"/>
    </row>
    <row r="149" spans="1:12" ht="49.5" x14ac:dyDescent="0.3">
      <c r="A149" s="72">
        <v>166</v>
      </c>
      <c r="B149" s="72">
        <v>166</v>
      </c>
      <c r="C149" s="72" t="s">
        <v>294</v>
      </c>
      <c r="D149" s="67" t="s">
        <v>843</v>
      </c>
      <c r="E149" s="71">
        <v>1</v>
      </c>
      <c r="F149" s="74">
        <v>57764.705882352944</v>
      </c>
      <c r="G149" s="74">
        <f t="shared" si="15"/>
        <v>10975.294117647059</v>
      </c>
      <c r="H149" s="74">
        <f t="shared" si="16"/>
        <v>68740</v>
      </c>
      <c r="I149" s="74">
        <f t="shared" si="17"/>
        <v>68740</v>
      </c>
      <c r="L149" s="96"/>
    </row>
    <row r="150" spans="1:12" ht="33" x14ac:dyDescent="0.3">
      <c r="A150" s="72">
        <v>182</v>
      </c>
      <c r="B150" s="72">
        <v>182</v>
      </c>
      <c r="C150" s="72" t="s">
        <v>322</v>
      </c>
      <c r="D150" s="67" t="s">
        <v>857</v>
      </c>
      <c r="E150" s="71">
        <v>1500</v>
      </c>
      <c r="F150" s="74">
        <v>1529.4117647058824</v>
      </c>
      <c r="G150" s="74">
        <f t="shared" si="15"/>
        <v>290.58823529411768</v>
      </c>
      <c r="H150" s="74">
        <f t="shared" si="16"/>
        <v>1820</v>
      </c>
      <c r="I150" s="74">
        <f t="shared" si="17"/>
        <v>2730000</v>
      </c>
      <c r="L150" s="96"/>
    </row>
    <row r="151" spans="1:12" ht="17.25" x14ac:dyDescent="0.3">
      <c r="A151" s="72">
        <v>195</v>
      </c>
      <c r="B151" s="72">
        <v>195</v>
      </c>
      <c r="C151" s="72" t="s">
        <v>345</v>
      </c>
      <c r="D151" s="67" t="s">
        <v>869</v>
      </c>
      <c r="E151" s="71">
        <v>1500</v>
      </c>
      <c r="F151" s="74">
        <v>249.57983193277312</v>
      </c>
      <c r="G151" s="74">
        <f t="shared" si="15"/>
        <v>47.420168067226896</v>
      </c>
      <c r="H151" s="74">
        <f t="shared" si="16"/>
        <v>297</v>
      </c>
      <c r="I151" s="74">
        <f t="shared" si="17"/>
        <v>445500</v>
      </c>
      <c r="L151" s="96"/>
    </row>
    <row r="152" spans="1:12" ht="33" x14ac:dyDescent="0.3">
      <c r="A152" s="72">
        <v>216</v>
      </c>
      <c r="B152" s="72">
        <v>216</v>
      </c>
      <c r="C152" s="72" t="s">
        <v>372</v>
      </c>
      <c r="D152" s="67" t="s">
        <v>879</v>
      </c>
      <c r="E152" s="71">
        <v>3000</v>
      </c>
      <c r="F152" s="74">
        <v>1393.2773109243699</v>
      </c>
      <c r="G152" s="74">
        <f t="shared" si="15"/>
        <v>264.72268907563029</v>
      </c>
      <c r="H152" s="74">
        <f t="shared" si="16"/>
        <v>1658.0000000000002</v>
      </c>
      <c r="I152" s="74">
        <f t="shared" si="17"/>
        <v>4974000.0000000009</v>
      </c>
      <c r="L152" s="96"/>
    </row>
    <row r="153" spans="1:12" ht="49.5" x14ac:dyDescent="0.3">
      <c r="A153" s="72">
        <v>293</v>
      </c>
      <c r="B153" s="72">
        <v>293</v>
      </c>
      <c r="C153" s="72" t="s">
        <v>493</v>
      </c>
      <c r="D153" s="67" t="s">
        <v>934</v>
      </c>
      <c r="E153" s="71">
        <v>1</v>
      </c>
      <c r="F153" s="74">
        <v>17758.823529411766</v>
      </c>
      <c r="G153" s="74">
        <f t="shared" si="15"/>
        <v>3374.1764705882356</v>
      </c>
      <c r="H153" s="74">
        <f t="shared" si="16"/>
        <v>21133</v>
      </c>
      <c r="I153" s="74">
        <f t="shared" si="17"/>
        <v>21133</v>
      </c>
      <c r="L153" s="96"/>
    </row>
    <row r="154" spans="1:12" ht="33" x14ac:dyDescent="0.3">
      <c r="A154" s="72">
        <v>294</v>
      </c>
      <c r="B154" s="72">
        <v>294</v>
      </c>
      <c r="C154" s="72"/>
      <c r="D154" s="67" t="s">
        <v>935</v>
      </c>
      <c r="E154" s="71">
        <v>12</v>
      </c>
      <c r="F154" s="74">
        <v>56939.495798319331</v>
      </c>
      <c r="G154" s="74">
        <f t="shared" si="15"/>
        <v>10818.504201680673</v>
      </c>
      <c r="H154" s="74">
        <f t="shared" si="16"/>
        <v>67758</v>
      </c>
      <c r="I154" s="74">
        <f t="shared" si="17"/>
        <v>813096</v>
      </c>
      <c r="L154" s="96"/>
    </row>
    <row r="155" spans="1:12" ht="17.25" x14ac:dyDescent="0.3">
      <c r="A155" s="72">
        <v>295</v>
      </c>
      <c r="B155" s="72">
        <v>295</v>
      </c>
      <c r="C155" s="72" t="s">
        <v>496</v>
      </c>
      <c r="D155" s="67" t="s">
        <v>1046</v>
      </c>
      <c r="E155" s="71">
        <v>1</v>
      </c>
      <c r="F155" s="74">
        <v>2984593.2773109246</v>
      </c>
      <c r="G155" s="74">
        <f t="shared" si="15"/>
        <v>567072.72268907563</v>
      </c>
      <c r="H155" s="74">
        <f t="shared" si="16"/>
        <v>3551666</v>
      </c>
      <c r="I155" s="74">
        <f t="shared" si="17"/>
        <v>3551666</v>
      </c>
      <c r="L155" s="96"/>
    </row>
    <row r="156" spans="1:12" ht="17.25" x14ac:dyDescent="0.3">
      <c r="A156" s="72">
        <v>303</v>
      </c>
      <c r="B156" s="72">
        <v>303</v>
      </c>
      <c r="C156" s="72" t="s">
        <v>505</v>
      </c>
      <c r="D156" s="67" t="s">
        <v>940</v>
      </c>
      <c r="E156" s="71">
        <v>2</v>
      </c>
      <c r="F156" s="74">
        <v>565810.08403361344</v>
      </c>
      <c r="G156" s="74">
        <f t="shared" si="15"/>
        <v>107503.91596638656</v>
      </c>
      <c r="H156" s="74">
        <f t="shared" si="16"/>
        <v>673314</v>
      </c>
      <c r="I156" s="74">
        <f t="shared" si="17"/>
        <v>1346628</v>
      </c>
      <c r="L156" s="96"/>
    </row>
    <row r="157" spans="1:12" ht="17.25" x14ac:dyDescent="0.3">
      <c r="A157" s="72">
        <v>304</v>
      </c>
      <c r="B157" s="72">
        <v>304</v>
      </c>
      <c r="C157" s="72" t="s">
        <v>507</v>
      </c>
      <c r="D157" s="67" t="s">
        <v>941</v>
      </c>
      <c r="E157" s="71">
        <v>2</v>
      </c>
      <c r="F157" s="74">
        <v>565810.08403361344</v>
      </c>
      <c r="G157" s="74">
        <f t="shared" si="15"/>
        <v>107503.91596638656</v>
      </c>
      <c r="H157" s="74">
        <f t="shared" si="16"/>
        <v>673314</v>
      </c>
      <c r="I157" s="74">
        <f t="shared" si="17"/>
        <v>1346628</v>
      </c>
      <c r="L157" s="96"/>
    </row>
    <row r="158" spans="1:12" ht="17.25" x14ac:dyDescent="0.3">
      <c r="A158" s="72">
        <v>305</v>
      </c>
      <c r="B158" s="72">
        <v>305</v>
      </c>
      <c r="C158" s="72" t="s">
        <v>509</v>
      </c>
      <c r="D158" s="67" t="s">
        <v>942</v>
      </c>
      <c r="E158" s="71">
        <v>6</v>
      </c>
      <c r="F158" s="74">
        <v>565810.08403361344</v>
      </c>
      <c r="G158" s="74">
        <f t="shared" si="15"/>
        <v>107503.91596638656</v>
      </c>
      <c r="H158" s="74">
        <f t="shared" si="16"/>
        <v>673314</v>
      </c>
      <c r="I158" s="74">
        <f t="shared" si="17"/>
        <v>4039884</v>
      </c>
      <c r="L158" s="96"/>
    </row>
    <row r="159" spans="1:12" ht="17.25" x14ac:dyDescent="0.3">
      <c r="A159" s="72">
        <v>331</v>
      </c>
      <c r="B159" s="72">
        <v>331</v>
      </c>
      <c r="C159" s="72" t="s">
        <v>559</v>
      </c>
      <c r="D159" s="67" t="s">
        <v>966</v>
      </c>
      <c r="E159" s="71">
        <v>9</v>
      </c>
      <c r="F159" s="74">
        <v>973.10924369747909</v>
      </c>
      <c r="G159" s="74">
        <f t="shared" si="15"/>
        <v>184.89075630252103</v>
      </c>
      <c r="H159" s="74">
        <f t="shared" si="16"/>
        <v>1158</v>
      </c>
      <c r="I159" s="74">
        <f t="shared" si="17"/>
        <v>10422</v>
      </c>
      <c r="L159" s="96"/>
    </row>
    <row r="160" spans="1:12" ht="17.25" x14ac:dyDescent="0.3">
      <c r="A160" s="72">
        <v>341</v>
      </c>
      <c r="B160" s="72">
        <v>341</v>
      </c>
      <c r="C160" s="72" t="s">
        <v>574</v>
      </c>
      <c r="D160" s="67" t="s">
        <v>976</v>
      </c>
      <c r="E160" s="71">
        <v>1000</v>
      </c>
      <c r="F160" s="74">
        <v>351.2605042016807</v>
      </c>
      <c r="G160" s="74">
        <f t="shared" si="15"/>
        <v>66.739495798319339</v>
      </c>
      <c r="H160" s="74">
        <f t="shared" si="16"/>
        <v>418.00000000000006</v>
      </c>
      <c r="I160" s="74">
        <f t="shared" si="17"/>
        <v>418000.00000000006</v>
      </c>
      <c r="L160" s="96"/>
    </row>
    <row r="161" spans="1:12" ht="17.25" x14ac:dyDescent="0.3">
      <c r="A161" s="72">
        <v>344</v>
      </c>
      <c r="B161" s="72">
        <v>344</v>
      </c>
      <c r="C161" s="72" t="s">
        <v>580</v>
      </c>
      <c r="D161" s="67" t="s">
        <v>979</v>
      </c>
      <c r="E161" s="71">
        <v>3000</v>
      </c>
      <c r="F161" s="74">
        <v>356.3025210084034</v>
      </c>
      <c r="G161" s="74">
        <f t="shared" si="15"/>
        <v>67.697478991596654</v>
      </c>
      <c r="H161" s="74">
        <f t="shared" si="16"/>
        <v>424.00000000000006</v>
      </c>
      <c r="I161" s="74">
        <f t="shared" si="17"/>
        <v>1272000.0000000002</v>
      </c>
      <c r="L161" s="96"/>
    </row>
    <row r="162" spans="1:12" ht="17.25" x14ac:dyDescent="0.3">
      <c r="A162" s="72">
        <v>357</v>
      </c>
      <c r="B162" s="72">
        <v>357</v>
      </c>
      <c r="C162" s="72" t="s">
        <v>602</v>
      </c>
      <c r="D162" s="67" t="s">
        <v>991</v>
      </c>
      <c r="E162" s="71">
        <v>465</v>
      </c>
      <c r="F162" s="74">
        <v>183.19327731092437</v>
      </c>
      <c r="G162" s="74">
        <f t="shared" si="15"/>
        <v>34.806722689075634</v>
      </c>
      <c r="H162" s="74">
        <f t="shared" si="16"/>
        <v>218</v>
      </c>
      <c r="I162" s="74">
        <f t="shared" si="17"/>
        <v>101370</v>
      </c>
      <c r="L162" s="96"/>
    </row>
    <row r="163" spans="1:12" ht="17.25" x14ac:dyDescent="0.3">
      <c r="A163" s="72">
        <v>360</v>
      </c>
      <c r="B163" s="72">
        <v>360</v>
      </c>
      <c r="C163" s="72" t="s">
        <v>606</v>
      </c>
      <c r="D163" s="67" t="s">
        <v>993</v>
      </c>
      <c r="E163" s="71">
        <v>2</v>
      </c>
      <c r="F163" s="74">
        <v>1906.7226890756303</v>
      </c>
      <c r="G163" s="74">
        <f t="shared" si="15"/>
        <v>362.27731092436977</v>
      </c>
      <c r="H163" s="74">
        <f t="shared" si="16"/>
        <v>2269</v>
      </c>
      <c r="I163" s="74">
        <f t="shared" si="17"/>
        <v>4538</v>
      </c>
      <c r="L163" s="96"/>
    </row>
    <row r="164" spans="1:12" ht="17.25" x14ac:dyDescent="0.3">
      <c r="A164" s="72">
        <v>361</v>
      </c>
      <c r="B164" s="72">
        <v>361</v>
      </c>
      <c r="C164" s="72" t="s">
        <v>608</v>
      </c>
      <c r="D164" s="67" t="s">
        <v>994</v>
      </c>
      <c r="E164" s="71">
        <v>2</v>
      </c>
      <c r="F164" s="74">
        <v>1962.1848739495799</v>
      </c>
      <c r="G164" s="74">
        <f t="shared" si="15"/>
        <v>372.81512605042019</v>
      </c>
      <c r="H164" s="74">
        <f t="shared" si="16"/>
        <v>2335</v>
      </c>
      <c r="I164" s="74">
        <f t="shared" si="17"/>
        <v>4670</v>
      </c>
      <c r="L164" s="96"/>
    </row>
    <row r="165" spans="1:12" ht="17.25" x14ac:dyDescent="0.3">
      <c r="A165" s="72">
        <v>362</v>
      </c>
      <c r="B165" s="72">
        <v>362</v>
      </c>
      <c r="C165" s="72" t="s">
        <v>610</v>
      </c>
      <c r="D165" s="67" t="s">
        <v>995</v>
      </c>
      <c r="E165" s="71">
        <v>3</v>
      </c>
      <c r="F165" s="74">
        <v>2073.9495798319331</v>
      </c>
      <c r="G165" s="74">
        <f t="shared" si="15"/>
        <v>394.05042016806726</v>
      </c>
      <c r="H165" s="74">
        <f t="shared" si="16"/>
        <v>2468.0000000000005</v>
      </c>
      <c r="I165" s="74">
        <f t="shared" si="17"/>
        <v>7404.0000000000018</v>
      </c>
      <c r="L165" s="96"/>
    </row>
    <row r="166" spans="1:12" ht="17.25" x14ac:dyDescent="0.3">
      <c r="A166" s="72">
        <v>367</v>
      </c>
      <c r="B166" s="72">
        <v>367</v>
      </c>
      <c r="C166" s="72" t="s">
        <v>620</v>
      </c>
      <c r="D166" s="67" t="s">
        <v>1000</v>
      </c>
      <c r="E166" s="71">
        <v>6</v>
      </c>
      <c r="F166" s="74">
        <v>2534.453781512605</v>
      </c>
      <c r="G166" s="74">
        <f t="shared" si="15"/>
        <v>481.54621848739498</v>
      </c>
      <c r="H166" s="74">
        <f t="shared" si="16"/>
        <v>3016</v>
      </c>
      <c r="I166" s="74">
        <f t="shared" si="17"/>
        <v>18096</v>
      </c>
      <c r="L166" s="96"/>
    </row>
    <row r="167" spans="1:12" ht="17.25" x14ac:dyDescent="0.3">
      <c r="A167" s="72">
        <v>387</v>
      </c>
      <c r="B167" s="72">
        <v>387</v>
      </c>
      <c r="C167" s="72" t="s">
        <v>651</v>
      </c>
      <c r="D167" s="67" t="s">
        <v>1015</v>
      </c>
      <c r="E167" s="71">
        <v>70</v>
      </c>
      <c r="F167" s="74">
        <v>2394.1176470588234</v>
      </c>
      <c r="G167" s="74">
        <f t="shared" si="15"/>
        <v>454.88235294117646</v>
      </c>
      <c r="H167" s="74">
        <f t="shared" si="16"/>
        <v>2849</v>
      </c>
      <c r="I167" s="74">
        <f t="shared" si="17"/>
        <v>199430</v>
      </c>
      <c r="L167" s="96"/>
    </row>
    <row r="168" spans="1:12" ht="17.25" x14ac:dyDescent="0.3">
      <c r="A168" s="72">
        <v>388</v>
      </c>
      <c r="B168" s="72">
        <v>388</v>
      </c>
      <c r="C168" s="72" t="s">
        <v>653</v>
      </c>
      <c r="D168" s="67" t="s">
        <v>1016</v>
      </c>
      <c r="E168" s="71">
        <v>70</v>
      </c>
      <c r="F168" s="74">
        <v>2931.09243697479</v>
      </c>
      <c r="G168" s="74">
        <f t="shared" si="15"/>
        <v>556.90756302521015</v>
      </c>
      <c r="H168" s="74">
        <f t="shared" si="16"/>
        <v>3488</v>
      </c>
      <c r="I168" s="74">
        <f t="shared" si="17"/>
        <v>244160</v>
      </c>
      <c r="L168" s="96"/>
    </row>
    <row r="169" spans="1:12" ht="17.25" x14ac:dyDescent="0.3">
      <c r="A169" s="72">
        <v>395</v>
      </c>
      <c r="B169" s="72">
        <v>395</v>
      </c>
      <c r="C169" s="72" t="s">
        <v>667</v>
      </c>
      <c r="D169" s="67" t="s">
        <v>1022</v>
      </c>
      <c r="E169" s="71">
        <v>17</v>
      </c>
      <c r="F169" s="74">
        <v>4385</v>
      </c>
      <c r="G169" s="74">
        <v>0</v>
      </c>
      <c r="H169" s="74">
        <f t="shared" si="16"/>
        <v>4385</v>
      </c>
      <c r="I169" s="74">
        <f t="shared" si="17"/>
        <v>74545</v>
      </c>
      <c r="L169" s="96"/>
    </row>
    <row r="170" spans="1:12" ht="17.25" x14ac:dyDescent="0.3">
      <c r="A170" s="107" t="s">
        <v>1028</v>
      </c>
      <c r="B170" s="108"/>
      <c r="C170" s="108"/>
      <c r="D170" s="108"/>
      <c r="E170" s="108"/>
      <c r="F170" s="108"/>
      <c r="G170" s="108"/>
      <c r="H170" s="109"/>
      <c r="I170" s="75">
        <f>SUM(I136:I169)</f>
        <v>28122007</v>
      </c>
      <c r="L170" s="95">
        <f>+I170</f>
        <v>28122007</v>
      </c>
    </row>
    <row r="171" spans="1:12" ht="25.5" customHeight="1" x14ac:dyDescent="0.3">
      <c r="A171" s="76" t="s">
        <v>1047</v>
      </c>
      <c r="B171" s="79"/>
      <c r="C171" s="80"/>
      <c r="D171" s="80"/>
      <c r="E171" s="80"/>
      <c r="F171" s="80"/>
      <c r="G171" s="80"/>
      <c r="H171" s="80"/>
      <c r="I171" s="80"/>
      <c r="L171" s="96"/>
    </row>
    <row r="172" spans="1:12" ht="17.25" x14ac:dyDescent="0.3">
      <c r="L172" s="96"/>
    </row>
    <row r="173" spans="1:12" ht="17.25" x14ac:dyDescent="0.3">
      <c r="L173" s="96"/>
    </row>
    <row r="174" spans="1:12" ht="17.25" x14ac:dyDescent="0.3">
      <c r="A174" s="106" t="s">
        <v>756</v>
      </c>
      <c r="B174" s="106"/>
      <c r="C174" s="106"/>
      <c r="D174" s="106"/>
      <c r="E174" s="106"/>
      <c r="F174" s="106"/>
      <c r="G174" s="106"/>
      <c r="H174" s="106"/>
      <c r="I174" s="106"/>
      <c r="L174" s="96"/>
    </row>
    <row r="175" spans="1:12" ht="33" x14ac:dyDescent="0.3">
      <c r="A175" s="78" t="s">
        <v>0</v>
      </c>
      <c r="B175" s="78" t="s">
        <v>1</v>
      </c>
      <c r="C175" s="78" t="s">
        <v>5</v>
      </c>
      <c r="D175" s="78" t="s">
        <v>2</v>
      </c>
      <c r="E175" s="78" t="s">
        <v>7</v>
      </c>
      <c r="F175" s="78" t="s">
        <v>8</v>
      </c>
      <c r="G175" s="78" t="s">
        <v>728</v>
      </c>
      <c r="H175" s="78" t="s">
        <v>1026</v>
      </c>
      <c r="I175" s="78" t="s">
        <v>1027</v>
      </c>
      <c r="L175" s="96"/>
    </row>
    <row r="176" spans="1:12" ht="49.5" x14ac:dyDescent="0.3">
      <c r="A176" s="72">
        <v>394</v>
      </c>
      <c r="B176" s="72">
        <v>394</v>
      </c>
      <c r="C176" s="72" t="s">
        <v>665</v>
      </c>
      <c r="D176" s="67" t="s">
        <v>1021</v>
      </c>
      <c r="E176" s="71">
        <v>1</v>
      </c>
      <c r="F176" s="74">
        <v>5241.1764705882351</v>
      </c>
      <c r="G176" s="74">
        <f>+F176*19%</f>
        <v>995.82352941176464</v>
      </c>
      <c r="H176" s="74">
        <f>+F176+G176</f>
        <v>6237</v>
      </c>
      <c r="I176" s="74">
        <f>+E176*H176</f>
        <v>6237</v>
      </c>
      <c r="L176" s="96"/>
    </row>
    <row r="177" spans="1:12" ht="17.25" x14ac:dyDescent="0.3">
      <c r="A177" s="107" t="s">
        <v>1028</v>
      </c>
      <c r="B177" s="108"/>
      <c r="C177" s="108"/>
      <c r="D177" s="108"/>
      <c r="E177" s="108"/>
      <c r="F177" s="108"/>
      <c r="G177" s="108"/>
      <c r="H177" s="109"/>
      <c r="I177" s="75">
        <f>SUM(I176:I176)</f>
        <v>6237</v>
      </c>
      <c r="L177" s="95">
        <f>+I177</f>
        <v>6237</v>
      </c>
    </row>
    <row r="178" spans="1:12" ht="17.25" x14ac:dyDescent="0.3">
      <c r="A178" s="76" t="s">
        <v>1048</v>
      </c>
      <c r="B178" s="79"/>
      <c r="C178" s="80"/>
      <c r="D178" s="80"/>
      <c r="E178" s="80"/>
      <c r="F178" s="80"/>
      <c r="G178" s="80"/>
      <c r="H178" s="80"/>
      <c r="I178" s="80"/>
      <c r="L178" s="96"/>
    </row>
    <row r="179" spans="1:12" ht="17.25" x14ac:dyDescent="0.3">
      <c r="L179" s="96"/>
    </row>
    <row r="180" spans="1:12" ht="17.25" x14ac:dyDescent="0.3">
      <c r="L180" s="96"/>
    </row>
    <row r="181" spans="1:12" ht="17.25" x14ac:dyDescent="0.3">
      <c r="A181" s="106" t="s">
        <v>846</v>
      </c>
      <c r="B181" s="106"/>
      <c r="C181" s="106"/>
      <c r="D181" s="106"/>
      <c r="E181" s="106"/>
      <c r="F181" s="106"/>
      <c r="G181" s="106"/>
      <c r="H181" s="106"/>
      <c r="I181" s="106"/>
      <c r="L181" s="96"/>
    </row>
    <row r="182" spans="1:12" ht="33" x14ac:dyDescent="0.3">
      <c r="A182" s="78" t="s">
        <v>0</v>
      </c>
      <c r="B182" s="78" t="s">
        <v>1</v>
      </c>
      <c r="C182" s="78" t="s">
        <v>5</v>
      </c>
      <c r="D182" s="78" t="s">
        <v>2</v>
      </c>
      <c r="E182" s="78" t="s">
        <v>7</v>
      </c>
      <c r="F182" s="78" t="s">
        <v>8</v>
      </c>
      <c r="G182" s="78" t="s">
        <v>728</v>
      </c>
      <c r="H182" s="78" t="s">
        <v>1026</v>
      </c>
      <c r="I182" s="78" t="s">
        <v>1027</v>
      </c>
      <c r="L182" s="96"/>
    </row>
    <row r="183" spans="1:12" ht="17.25" x14ac:dyDescent="0.3">
      <c r="A183" s="72">
        <v>172</v>
      </c>
      <c r="B183" s="72">
        <v>172</v>
      </c>
      <c r="C183" s="72" t="s">
        <v>300</v>
      </c>
      <c r="D183" s="67" t="s">
        <v>847</v>
      </c>
      <c r="E183" s="71">
        <v>1</v>
      </c>
      <c r="F183" s="74">
        <v>352842</v>
      </c>
      <c r="G183" s="74">
        <f>+F183*19%</f>
        <v>67039.98</v>
      </c>
      <c r="H183" s="74">
        <f>+F183+G183</f>
        <v>419881.98</v>
      </c>
      <c r="I183" s="74">
        <f>+E183*H183</f>
        <v>419881.98</v>
      </c>
      <c r="L183" s="96"/>
    </row>
    <row r="184" spans="1:12" ht="33" x14ac:dyDescent="0.3">
      <c r="A184" s="72">
        <v>297</v>
      </c>
      <c r="B184" s="72">
        <v>297</v>
      </c>
      <c r="C184" s="72" t="s">
        <v>498</v>
      </c>
      <c r="D184" s="67" t="s">
        <v>937</v>
      </c>
      <c r="E184" s="71">
        <v>1</v>
      </c>
      <c r="F184" s="74">
        <v>887000</v>
      </c>
      <c r="G184" s="74">
        <f>+F184*19%</f>
        <v>168530</v>
      </c>
      <c r="H184" s="74">
        <f>+F184+G184</f>
        <v>1055530</v>
      </c>
      <c r="I184" s="74">
        <f>+E184*H184</f>
        <v>1055530</v>
      </c>
      <c r="L184" s="96"/>
    </row>
    <row r="185" spans="1:12" ht="17.25" x14ac:dyDescent="0.3">
      <c r="A185" s="107" t="s">
        <v>1028</v>
      </c>
      <c r="B185" s="108"/>
      <c r="C185" s="108"/>
      <c r="D185" s="108"/>
      <c r="E185" s="108"/>
      <c r="F185" s="108"/>
      <c r="G185" s="108"/>
      <c r="H185" s="109"/>
      <c r="I185" s="75">
        <f>SUM(I183:I184)</f>
        <v>1475411.98</v>
      </c>
      <c r="L185" s="95">
        <f>+I185</f>
        <v>1475411.98</v>
      </c>
    </row>
    <row r="186" spans="1:12" ht="17.25" x14ac:dyDescent="0.3">
      <c r="A186" s="76" t="s">
        <v>1049</v>
      </c>
      <c r="B186" s="79"/>
      <c r="C186" s="80"/>
      <c r="D186" s="80"/>
      <c r="E186" s="80"/>
      <c r="F186" s="80"/>
      <c r="G186" s="80"/>
      <c r="H186" s="80"/>
      <c r="I186" s="80"/>
      <c r="L186" s="96"/>
    </row>
    <row r="187" spans="1:12" ht="17.25" x14ac:dyDescent="0.3">
      <c r="L187" s="96"/>
    </row>
    <row r="188" spans="1:12" ht="17.25" x14ac:dyDescent="0.3">
      <c r="L188" s="96"/>
    </row>
    <row r="189" spans="1:12" ht="17.25" x14ac:dyDescent="0.3">
      <c r="A189" s="106" t="s">
        <v>1052</v>
      </c>
      <c r="B189" s="106"/>
      <c r="C189" s="106"/>
      <c r="D189" s="106"/>
      <c r="E189" s="106"/>
      <c r="F189" s="106"/>
      <c r="G189" s="106"/>
      <c r="H189" s="106"/>
      <c r="I189" s="106"/>
      <c r="L189" s="96"/>
    </row>
    <row r="190" spans="1:12" ht="33" x14ac:dyDescent="0.3">
      <c r="A190" s="78" t="s">
        <v>0</v>
      </c>
      <c r="B190" s="78" t="s">
        <v>1</v>
      </c>
      <c r="C190" s="78" t="s">
        <v>5</v>
      </c>
      <c r="D190" s="78" t="s">
        <v>2</v>
      </c>
      <c r="E190" s="78" t="s">
        <v>7</v>
      </c>
      <c r="F190" s="78" t="s">
        <v>8</v>
      </c>
      <c r="G190" s="78" t="s">
        <v>728</v>
      </c>
      <c r="H190" s="78" t="s">
        <v>1026</v>
      </c>
      <c r="I190" s="78" t="s">
        <v>1027</v>
      </c>
      <c r="L190" s="96"/>
    </row>
    <row r="191" spans="1:12" ht="17.25" x14ac:dyDescent="0.3">
      <c r="A191" s="72">
        <v>21</v>
      </c>
      <c r="B191" s="72">
        <v>21</v>
      </c>
      <c r="C191" s="72"/>
      <c r="D191" s="67" t="s">
        <v>747</v>
      </c>
      <c r="E191" s="71">
        <v>750</v>
      </c>
      <c r="F191" s="74">
        <v>179.83193277310926</v>
      </c>
      <c r="G191" s="74">
        <f>+F191*19%</f>
        <v>34.168067226890763</v>
      </c>
      <c r="H191" s="74">
        <f>+F191+G191</f>
        <v>214.00000000000003</v>
      </c>
      <c r="I191" s="74">
        <f>+E191*H191</f>
        <v>160500.00000000003</v>
      </c>
      <c r="L191" s="96"/>
    </row>
    <row r="192" spans="1:12" ht="17.25" x14ac:dyDescent="0.3">
      <c r="A192" s="72">
        <v>22</v>
      </c>
      <c r="B192" s="72">
        <v>22</v>
      </c>
      <c r="C192" s="72" t="s">
        <v>60</v>
      </c>
      <c r="D192" s="67" t="s">
        <v>748</v>
      </c>
      <c r="E192" s="71">
        <v>750</v>
      </c>
      <c r="F192" s="74">
        <v>179.83193277310926</v>
      </c>
      <c r="G192" s="74">
        <f t="shared" ref="G192:G210" si="18">+F192*19%</f>
        <v>34.168067226890763</v>
      </c>
      <c r="H192" s="74">
        <f t="shared" ref="H192:H210" si="19">+F192+G192</f>
        <v>214.00000000000003</v>
      </c>
      <c r="I192" s="74">
        <f t="shared" ref="I192:I210" si="20">+E192*H192</f>
        <v>160500.00000000003</v>
      </c>
      <c r="L192" s="96"/>
    </row>
    <row r="193" spans="1:12" ht="33" x14ac:dyDescent="0.3">
      <c r="A193" s="72">
        <v>28</v>
      </c>
      <c r="B193" s="72">
        <v>28</v>
      </c>
      <c r="C193" s="72"/>
      <c r="D193" s="67" t="s">
        <v>751</v>
      </c>
      <c r="E193" s="71">
        <v>1</v>
      </c>
      <c r="F193" s="74">
        <v>18800</v>
      </c>
      <c r="G193" s="62">
        <v>0</v>
      </c>
      <c r="H193" s="74">
        <f t="shared" si="19"/>
        <v>18800</v>
      </c>
      <c r="I193" s="74">
        <f t="shared" si="20"/>
        <v>18800</v>
      </c>
      <c r="L193" s="96"/>
    </row>
    <row r="194" spans="1:12" ht="33" x14ac:dyDescent="0.3">
      <c r="A194" s="72">
        <v>131</v>
      </c>
      <c r="B194" s="72">
        <v>131</v>
      </c>
      <c r="C194" s="72" t="s">
        <v>254</v>
      </c>
      <c r="D194" s="67" t="s">
        <v>826</v>
      </c>
      <c r="E194" s="71">
        <v>3000</v>
      </c>
      <c r="F194" s="74">
        <v>655.46218487394958</v>
      </c>
      <c r="G194" s="74">
        <f t="shared" si="18"/>
        <v>124.53781512605042</v>
      </c>
      <c r="H194" s="74">
        <f t="shared" si="19"/>
        <v>780</v>
      </c>
      <c r="I194" s="74">
        <f t="shared" si="20"/>
        <v>2340000</v>
      </c>
      <c r="L194" s="96"/>
    </row>
    <row r="195" spans="1:12" ht="17.25" x14ac:dyDescent="0.3">
      <c r="A195" s="72">
        <v>173</v>
      </c>
      <c r="B195" s="72">
        <v>173</v>
      </c>
      <c r="C195" s="72" t="s">
        <v>303</v>
      </c>
      <c r="D195" s="67" t="s">
        <v>848</v>
      </c>
      <c r="E195" s="71">
        <v>5000</v>
      </c>
      <c r="F195" s="74">
        <v>114.28571428571429</v>
      </c>
      <c r="G195" s="74">
        <f t="shared" si="18"/>
        <v>21.714285714285715</v>
      </c>
      <c r="H195" s="74">
        <f t="shared" si="19"/>
        <v>136</v>
      </c>
      <c r="I195" s="74">
        <f t="shared" si="20"/>
        <v>680000</v>
      </c>
      <c r="L195" s="96"/>
    </row>
    <row r="196" spans="1:12" ht="17.25" x14ac:dyDescent="0.3">
      <c r="A196" s="72">
        <v>174</v>
      </c>
      <c r="B196" s="72">
        <v>174</v>
      </c>
      <c r="C196" s="72" t="s">
        <v>305</v>
      </c>
      <c r="D196" s="67" t="s">
        <v>849</v>
      </c>
      <c r="E196" s="71">
        <v>5000</v>
      </c>
      <c r="F196" s="74">
        <v>209.24369747899161</v>
      </c>
      <c r="G196" s="74">
        <f t="shared" si="18"/>
        <v>39.756302521008408</v>
      </c>
      <c r="H196" s="74">
        <f t="shared" si="19"/>
        <v>249</v>
      </c>
      <c r="I196" s="74">
        <f t="shared" si="20"/>
        <v>1245000</v>
      </c>
      <c r="L196" s="96"/>
    </row>
    <row r="197" spans="1:12" ht="17.25" x14ac:dyDescent="0.3">
      <c r="A197" s="72">
        <v>175</v>
      </c>
      <c r="B197" s="72">
        <v>175</v>
      </c>
      <c r="C197" s="72" t="s">
        <v>307</v>
      </c>
      <c r="D197" s="67" t="s">
        <v>850</v>
      </c>
      <c r="E197" s="71">
        <v>10000</v>
      </c>
      <c r="F197" s="74">
        <v>209.24369747899161</v>
      </c>
      <c r="G197" s="74">
        <f t="shared" si="18"/>
        <v>39.756302521008408</v>
      </c>
      <c r="H197" s="74">
        <f t="shared" si="19"/>
        <v>249</v>
      </c>
      <c r="I197" s="74">
        <f t="shared" si="20"/>
        <v>2490000</v>
      </c>
      <c r="L197" s="96"/>
    </row>
    <row r="198" spans="1:12" ht="17.25" x14ac:dyDescent="0.3">
      <c r="A198" s="72">
        <v>176</v>
      </c>
      <c r="B198" s="72">
        <v>176</v>
      </c>
      <c r="C198" s="72" t="s">
        <v>309</v>
      </c>
      <c r="D198" s="67" t="s">
        <v>851</v>
      </c>
      <c r="E198" s="71">
        <v>5000</v>
      </c>
      <c r="F198" s="74">
        <v>209.24369747899161</v>
      </c>
      <c r="G198" s="74">
        <f t="shared" si="18"/>
        <v>39.756302521008408</v>
      </c>
      <c r="H198" s="74">
        <f t="shared" si="19"/>
        <v>249</v>
      </c>
      <c r="I198" s="74">
        <f t="shared" si="20"/>
        <v>1245000</v>
      </c>
      <c r="L198" s="96"/>
    </row>
    <row r="199" spans="1:12" ht="17.25" x14ac:dyDescent="0.3">
      <c r="A199" s="72">
        <v>183</v>
      </c>
      <c r="B199" s="72">
        <v>183</v>
      </c>
      <c r="C199" s="72" t="s">
        <v>324</v>
      </c>
      <c r="D199" s="67" t="s">
        <v>858</v>
      </c>
      <c r="E199" s="71">
        <v>3000</v>
      </c>
      <c r="F199" s="74">
        <v>125.21008403361346</v>
      </c>
      <c r="G199" s="74">
        <f t="shared" si="18"/>
        <v>23.789915966386555</v>
      </c>
      <c r="H199" s="74">
        <f t="shared" si="19"/>
        <v>149</v>
      </c>
      <c r="I199" s="74">
        <f t="shared" si="20"/>
        <v>447000</v>
      </c>
      <c r="L199" s="96"/>
    </row>
    <row r="200" spans="1:12" ht="17.25" x14ac:dyDescent="0.3">
      <c r="A200" s="72">
        <v>184</v>
      </c>
      <c r="B200" s="72">
        <v>184</v>
      </c>
      <c r="C200" s="72" t="s">
        <v>326</v>
      </c>
      <c r="D200" s="67" t="s">
        <v>859</v>
      </c>
      <c r="E200" s="71">
        <v>5000</v>
      </c>
      <c r="F200" s="74">
        <v>125.21008403361346</v>
      </c>
      <c r="G200" s="74">
        <f t="shared" si="18"/>
        <v>23.789915966386555</v>
      </c>
      <c r="H200" s="74">
        <f t="shared" si="19"/>
        <v>149</v>
      </c>
      <c r="I200" s="74">
        <f t="shared" si="20"/>
        <v>745000</v>
      </c>
      <c r="L200" s="96"/>
    </row>
    <row r="201" spans="1:12" ht="17.25" x14ac:dyDescent="0.3">
      <c r="A201" s="72">
        <v>185</v>
      </c>
      <c r="B201" s="72">
        <v>185</v>
      </c>
      <c r="C201" s="72" t="s">
        <v>328</v>
      </c>
      <c r="D201" s="67" t="s">
        <v>860</v>
      </c>
      <c r="E201" s="71">
        <v>10000</v>
      </c>
      <c r="F201" s="74">
        <v>125.21008403361346</v>
      </c>
      <c r="G201" s="74">
        <f t="shared" si="18"/>
        <v>23.789915966386555</v>
      </c>
      <c r="H201" s="74">
        <f t="shared" si="19"/>
        <v>149</v>
      </c>
      <c r="I201" s="74">
        <f t="shared" si="20"/>
        <v>1490000</v>
      </c>
      <c r="L201" s="96"/>
    </row>
    <row r="202" spans="1:12" ht="33" x14ac:dyDescent="0.3">
      <c r="A202" s="72">
        <v>186</v>
      </c>
      <c r="B202" s="72">
        <v>186</v>
      </c>
      <c r="C202" s="72" t="s">
        <v>330</v>
      </c>
      <c r="D202" s="67" t="s">
        <v>861</v>
      </c>
      <c r="E202" s="71">
        <v>12000</v>
      </c>
      <c r="F202" s="74">
        <v>114.28571428571429</v>
      </c>
      <c r="G202" s="74">
        <f t="shared" si="18"/>
        <v>21.714285714285715</v>
      </c>
      <c r="H202" s="74">
        <f t="shared" si="19"/>
        <v>136</v>
      </c>
      <c r="I202" s="74">
        <f t="shared" si="20"/>
        <v>1632000</v>
      </c>
      <c r="L202" s="96"/>
    </row>
    <row r="203" spans="1:12" ht="33" x14ac:dyDescent="0.3">
      <c r="A203" s="72">
        <v>187</v>
      </c>
      <c r="B203" s="72">
        <v>187</v>
      </c>
      <c r="C203" s="72" t="s">
        <v>332</v>
      </c>
      <c r="D203" s="67" t="s">
        <v>862</v>
      </c>
      <c r="E203" s="71">
        <v>5000</v>
      </c>
      <c r="F203" s="74">
        <v>114.28571428571429</v>
      </c>
      <c r="G203" s="74">
        <f t="shared" si="18"/>
        <v>21.714285714285715</v>
      </c>
      <c r="H203" s="74">
        <f t="shared" si="19"/>
        <v>136</v>
      </c>
      <c r="I203" s="74">
        <f t="shared" si="20"/>
        <v>680000</v>
      </c>
      <c r="L203" s="96"/>
    </row>
    <row r="204" spans="1:12" ht="17.25" x14ac:dyDescent="0.3">
      <c r="A204" s="72">
        <v>326</v>
      </c>
      <c r="B204" s="72">
        <v>326</v>
      </c>
      <c r="C204" s="72" t="s">
        <v>549</v>
      </c>
      <c r="D204" s="67" t="s">
        <v>961</v>
      </c>
      <c r="E204" s="71">
        <v>17</v>
      </c>
      <c r="F204" s="74">
        <v>504.20168067226894</v>
      </c>
      <c r="G204" s="74">
        <f t="shared" si="18"/>
        <v>95.798319327731093</v>
      </c>
      <c r="H204" s="74">
        <f t="shared" si="19"/>
        <v>600</v>
      </c>
      <c r="I204" s="74">
        <f t="shared" si="20"/>
        <v>10200</v>
      </c>
      <c r="L204" s="96"/>
    </row>
    <row r="205" spans="1:12" ht="17.25" x14ac:dyDescent="0.3">
      <c r="A205" s="72">
        <v>328</v>
      </c>
      <c r="B205" s="72">
        <v>328</v>
      </c>
      <c r="C205" s="72" t="s">
        <v>553</v>
      </c>
      <c r="D205" s="67" t="s">
        <v>963</v>
      </c>
      <c r="E205" s="71">
        <v>125</v>
      </c>
      <c r="F205" s="74">
        <v>521.00840336134456</v>
      </c>
      <c r="G205" s="74">
        <f t="shared" si="18"/>
        <v>98.991596638655466</v>
      </c>
      <c r="H205" s="74">
        <f t="shared" si="19"/>
        <v>620</v>
      </c>
      <c r="I205" s="74">
        <f t="shared" si="20"/>
        <v>77500</v>
      </c>
      <c r="L205" s="96"/>
    </row>
    <row r="206" spans="1:12" ht="17.25" x14ac:dyDescent="0.3">
      <c r="A206" s="72">
        <v>330</v>
      </c>
      <c r="B206" s="72">
        <v>330</v>
      </c>
      <c r="C206" s="72" t="s">
        <v>557</v>
      </c>
      <c r="D206" s="67" t="s">
        <v>965</v>
      </c>
      <c r="E206" s="71">
        <v>96</v>
      </c>
      <c r="F206" s="74">
        <v>596.63865546218494</v>
      </c>
      <c r="G206" s="74">
        <f t="shared" si="18"/>
        <v>113.36134453781514</v>
      </c>
      <c r="H206" s="74">
        <f t="shared" si="19"/>
        <v>710.00000000000011</v>
      </c>
      <c r="I206" s="74">
        <f t="shared" si="20"/>
        <v>68160.000000000015</v>
      </c>
      <c r="L206" s="96"/>
    </row>
    <row r="207" spans="1:12" ht="17.25" x14ac:dyDescent="0.3">
      <c r="A207" s="72">
        <v>339</v>
      </c>
      <c r="B207" s="72">
        <v>339</v>
      </c>
      <c r="C207" s="72" t="s">
        <v>570</v>
      </c>
      <c r="D207" s="67" t="s">
        <v>974</v>
      </c>
      <c r="E207" s="71">
        <v>371</v>
      </c>
      <c r="F207" s="74">
        <v>327.73109243697479</v>
      </c>
      <c r="G207" s="74">
        <f t="shared" si="18"/>
        <v>62.268907563025209</v>
      </c>
      <c r="H207" s="74">
        <f t="shared" si="19"/>
        <v>390</v>
      </c>
      <c r="I207" s="74">
        <f t="shared" si="20"/>
        <v>144690</v>
      </c>
      <c r="L207" s="96"/>
    </row>
    <row r="208" spans="1:12" ht="17.25" x14ac:dyDescent="0.3">
      <c r="A208" s="72">
        <v>346</v>
      </c>
      <c r="B208" s="72">
        <v>346</v>
      </c>
      <c r="C208" s="72" t="s">
        <v>584</v>
      </c>
      <c r="D208" s="67" t="s">
        <v>981</v>
      </c>
      <c r="E208" s="71">
        <v>1</v>
      </c>
      <c r="F208" s="74">
        <v>327.73109243697479</v>
      </c>
      <c r="G208" s="74">
        <f t="shared" si="18"/>
        <v>62.268907563025209</v>
      </c>
      <c r="H208" s="74">
        <f t="shared" si="19"/>
        <v>390</v>
      </c>
      <c r="I208" s="74">
        <f t="shared" si="20"/>
        <v>390</v>
      </c>
      <c r="L208" s="96"/>
    </row>
    <row r="209" spans="1:12" ht="17.25" x14ac:dyDescent="0.3">
      <c r="A209" s="72">
        <v>391</v>
      </c>
      <c r="B209" s="72">
        <v>391</v>
      </c>
      <c r="C209" s="72" t="s">
        <v>659</v>
      </c>
      <c r="D209" s="67" t="s">
        <v>1018</v>
      </c>
      <c r="E209" s="71">
        <v>750</v>
      </c>
      <c r="F209" s="74">
        <v>1512.6050420168067</v>
      </c>
      <c r="G209" s="74">
        <f t="shared" si="18"/>
        <v>287.39495798319325</v>
      </c>
      <c r="H209" s="74">
        <f t="shared" si="19"/>
        <v>1800</v>
      </c>
      <c r="I209" s="74">
        <f t="shared" si="20"/>
        <v>1350000</v>
      </c>
      <c r="L209" s="96"/>
    </row>
    <row r="210" spans="1:12" ht="17.25" x14ac:dyDescent="0.3">
      <c r="A210" s="72">
        <v>392</v>
      </c>
      <c r="B210" s="72">
        <v>392</v>
      </c>
      <c r="C210" s="72" t="s">
        <v>661</v>
      </c>
      <c r="D210" s="67" t="s">
        <v>1019</v>
      </c>
      <c r="E210" s="71">
        <v>750</v>
      </c>
      <c r="F210" s="74">
        <v>1890.7563025210086</v>
      </c>
      <c r="G210" s="74">
        <f t="shared" si="18"/>
        <v>359.24369747899163</v>
      </c>
      <c r="H210" s="74">
        <f t="shared" si="19"/>
        <v>2250</v>
      </c>
      <c r="I210" s="74">
        <f t="shared" si="20"/>
        <v>1687500</v>
      </c>
      <c r="L210" s="96"/>
    </row>
    <row r="211" spans="1:12" ht="17.25" x14ac:dyDescent="0.3">
      <c r="A211" s="107" t="s">
        <v>1028</v>
      </c>
      <c r="B211" s="108"/>
      <c r="C211" s="108"/>
      <c r="D211" s="108"/>
      <c r="E211" s="108"/>
      <c r="F211" s="108"/>
      <c r="G211" s="108"/>
      <c r="H211" s="109"/>
      <c r="I211" s="75">
        <f>SUM(I191:I210)</f>
        <v>16672240</v>
      </c>
      <c r="L211" s="95">
        <f>+I211</f>
        <v>16672240</v>
      </c>
    </row>
    <row r="212" spans="1:12" ht="17.25" x14ac:dyDescent="0.3">
      <c r="A212" s="76" t="s">
        <v>1053</v>
      </c>
      <c r="B212" s="79"/>
      <c r="C212" s="80"/>
      <c r="D212" s="80"/>
      <c r="E212" s="80"/>
      <c r="F212" s="80"/>
      <c r="G212" s="80"/>
      <c r="H212" s="80"/>
      <c r="I212" s="80"/>
      <c r="L212" s="96"/>
    </row>
    <row r="213" spans="1:12" ht="17.25" x14ac:dyDescent="0.3">
      <c r="L213" s="96"/>
    </row>
    <row r="214" spans="1:12" ht="17.25" x14ac:dyDescent="0.3">
      <c r="L214" s="96"/>
    </row>
    <row r="215" spans="1:12" ht="17.25" x14ac:dyDescent="0.3">
      <c r="A215" s="106" t="s">
        <v>1054</v>
      </c>
      <c r="B215" s="106"/>
      <c r="C215" s="106"/>
      <c r="D215" s="106"/>
      <c r="E215" s="106"/>
      <c r="F215" s="106"/>
      <c r="G215" s="106"/>
      <c r="H215" s="106"/>
      <c r="I215" s="106"/>
      <c r="L215" s="96"/>
    </row>
    <row r="216" spans="1:12" ht="33" x14ac:dyDescent="0.3">
      <c r="A216" s="78" t="s">
        <v>0</v>
      </c>
      <c r="B216" s="78" t="s">
        <v>1</v>
      </c>
      <c r="C216" s="78" t="s">
        <v>5</v>
      </c>
      <c r="D216" s="78" t="s">
        <v>2</v>
      </c>
      <c r="E216" s="78" t="s">
        <v>7</v>
      </c>
      <c r="F216" s="78" t="s">
        <v>8</v>
      </c>
      <c r="G216" s="78" t="s">
        <v>728</v>
      </c>
      <c r="H216" s="78" t="s">
        <v>1026</v>
      </c>
      <c r="I216" s="78" t="s">
        <v>1027</v>
      </c>
      <c r="L216" s="96"/>
    </row>
    <row r="217" spans="1:12" ht="49.5" x14ac:dyDescent="0.3">
      <c r="A217" s="72">
        <v>127</v>
      </c>
      <c r="B217" s="72">
        <v>127</v>
      </c>
      <c r="C217" s="72" t="s">
        <v>246</v>
      </c>
      <c r="D217" s="67" t="s">
        <v>823</v>
      </c>
      <c r="E217" s="71">
        <v>1500</v>
      </c>
      <c r="F217" s="74">
        <v>1098</v>
      </c>
      <c r="G217" s="74">
        <f>+F217*19%</f>
        <v>208.62</v>
      </c>
      <c r="H217" s="74">
        <f>+F217+G217</f>
        <v>1306.6199999999999</v>
      </c>
      <c r="I217" s="74">
        <f>+E217*H217</f>
        <v>1959929.9999999998</v>
      </c>
      <c r="L217" s="96"/>
    </row>
    <row r="218" spans="1:12" ht="49.5" x14ac:dyDescent="0.3">
      <c r="A218" s="72">
        <v>206</v>
      </c>
      <c r="B218" s="72">
        <v>206</v>
      </c>
      <c r="C218" s="72" t="s">
        <v>360</v>
      </c>
      <c r="D218" s="67" t="s">
        <v>876</v>
      </c>
      <c r="E218" s="71">
        <v>350</v>
      </c>
      <c r="F218" s="74">
        <v>14138.293200000002</v>
      </c>
      <c r="G218" s="74">
        <f t="shared" ref="G218:G220" si="21">+F218*19%</f>
        <v>2686.2757080000006</v>
      </c>
      <c r="H218" s="74">
        <f t="shared" ref="H218:H220" si="22">+F218+G218</f>
        <v>16824.568908000001</v>
      </c>
      <c r="I218" s="74">
        <f t="shared" ref="I218:I220" si="23">+E218*H218</f>
        <v>5888599.1178000001</v>
      </c>
      <c r="L218" s="96"/>
    </row>
    <row r="219" spans="1:12" ht="17.25" x14ac:dyDescent="0.3">
      <c r="A219" s="72">
        <v>230</v>
      </c>
      <c r="B219" s="72">
        <v>230</v>
      </c>
      <c r="C219" s="72" t="s">
        <v>396</v>
      </c>
      <c r="D219" s="67" t="s">
        <v>890</v>
      </c>
      <c r="E219" s="71">
        <v>5</v>
      </c>
      <c r="F219" s="74">
        <v>583000</v>
      </c>
      <c r="G219" s="74">
        <f t="shared" si="21"/>
        <v>110770</v>
      </c>
      <c r="H219" s="74">
        <f t="shared" si="22"/>
        <v>693770</v>
      </c>
      <c r="I219" s="74">
        <f t="shared" si="23"/>
        <v>3468850</v>
      </c>
      <c r="L219" s="96"/>
    </row>
    <row r="220" spans="1:12" ht="17.25" x14ac:dyDescent="0.3">
      <c r="A220" s="72">
        <v>279</v>
      </c>
      <c r="B220" s="72">
        <v>279</v>
      </c>
      <c r="C220" s="72" t="s">
        <v>469</v>
      </c>
      <c r="D220" s="67" t="s">
        <v>924</v>
      </c>
      <c r="E220" s="71">
        <v>200</v>
      </c>
      <c r="F220" s="74">
        <v>63463.000000000007</v>
      </c>
      <c r="G220" s="74">
        <f t="shared" si="21"/>
        <v>12057.970000000001</v>
      </c>
      <c r="H220" s="74">
        <f t="shared" si="22"/>
        <v>75520.97</v>
      </c>
      <c r="I220" s="74">
        <f t="shared" si="23"/>
        <v>15104194</v>
      </c>
      <c r="L220" s="96"/>
    </row>
    <row r="221" spans="1:12" ht="17.25" x14ac:dyDescent="0.3">
      <c r="A221" s="107" t="s">
        <v>1028</v>
      </c>
      <c r="B221" s="108"/>
      <c r="C221" s="108"/>
      <c r="D221" s="108"/>
      <c r="E221" s="108"/>
      <c r="F221" s="108"/>
      <c r="G221" s="108"/>
      <c r="H221" s="109"/>
      <c r="I221" s="75">
        <f>SUM(I217:I220)</f>
        <v>26421573.117800001</v>
      </c>
      <c r="L221" s="95">
        <f>+I221</f>
        <v>26421573.117800001</v>
      </c>
    </row>
    <row r="222" spans="1:12" ht="17.25" x14ac:dyDescent="0.3">
      <c r="A222" s="76" t="s">
        <v>1055</v>
      </c>
      <c r="B222" s="79"/>
      <c r="C222" s="80"/>
      <c r="D222" s="80"/>
      <c r="E222" s="80"/>
      <c r="F222" s="80"/>
      <c r="G222" s="80"/>
      <c r="H222" s="80"/>
      <c r="I222" s="80"/>
      <c r="L222" s="96"/>
    </row>
    <row r="223" spans="1:12" ht="17.25" x14ac:dyDescent="0.3">
      <c r="L223" s="96"/>
    </row>
    <row r="224" spans="1:12" ht="17.25" x14ac:dyDescent="0.3">
      <c r="L224" s="96"/>
    </row>
    <row r="225" spans="1:12" ht="17.25" x14ac:dyDescent="0.3">
      <c r="A225" s="106" t="s">
        <v>811</v>
      </c>
      <c r="B225" s="106"/>
      <c r="C225" s="106"/>
      <c r="D225" s="106"/>
      <c r="E225" s="106"/>
      <c r="F225" s="106"/>
      <c r="G225" s="106"/>
      <c r="H225" s="106"/>
      <c r="I225" s="106"/>
      <c r="L225" s="96"/>
    </row>
    <row r="226" spans="1:12" ht="33" x14ac:dyDescent="0.3">
      <c r="A226" s="78" t="s">
        <v>0</v>
      </c>
      <c r="B226" s="78" t="s">
        <v>1</v>
      </c>
      <c r="C226" s="78" t="s">
        <v>5</v>
      </c>
      <c r="D226" s="78" t="s">
        <v>2</v>
      </c>
      <c r="E226" s="78" t="s">
        <v>7</v>
      </c>
      <c r="F226" s="78" t="s">
        <v>8</v>
      </c>
      <c r="G226" s="78" t="s">
        <v>728</v>
      </c>
      <c r="H226" s="78" t="s">
        <v>1026</v>
      </c>
      <c r="I226" s="78" t="s">
        <v>1027</v>
      </c>
      <c r="L226" s="96"/>
    </row>
    <row r="227" spans="1:12" ht="33" x14ac:dyDescent="0.3">
      <c r="A227" s="72">
        <v>110</v>
      </c>
      <c r="B227" s="72">
        <v>110</v>
      </c>
      <c r="C227" s="72" t="s">
        <v>220</v>
      </c>
      <c r="D227" s="67" t="s">
        <v>1057</v>
      </c>
      <c r="E227" s="71">
        <v>15</v>
      </c>
      <c r="F227" s="74">
        <v>3549.0000000000005</v>
      </c>
      <c r="G227" s="74">
        <f>+F227*19%</f>
        <v>674.31000000000006</v>
      </c>
      <c r="H227" s="74">
        <f>+F227+G227</f>
        <v>4223.3100000000004</v>
      </c>
      <c r="I227" s="74">
        <f>+E227*H227</f>
        <v>63349.650000000009</v>
      </c>
      <c r="L227" s="96"/>
    </row>
    <row r="228" spans="1:12" ht="33" x14ac:dyDescent="0.3">
      <c r="A228" s="72">
        <v>111</v>
      </c>
      <c r="B228" s="72">
        <v>111</v>
      </c>
      <c r="C228" s="72" t="s">
        <v>223</v>
      </c>
      <c r="D228" s="67" t="s">
        <v>1058</v>
      </c>
      <c r="E228" s="71">
        <v>14</v>
      </c>
      <c r="F228" s="74">
        <v>2449</v>
      </c>
      <c r="G228" s="74">
        <f t="shared" ref="G228:G238" si="24">+F228*19%</f>
        <v>465.31</v>
      </c>
      <c r="H228" s="74">
        <f t="shared" ref="H228:H238" si="25">+F228+G228</f>
        <v>2914.31</v>
      </c>
      <c r="I228" s="74">
        <f t="shared" ref="I228:I238" si="26">+E228*H228</f>
        <v>40800.339999999997</v>
      </c>
      <c r="L228" s="96"/>
    </row>
    <row r="229" spans="1:12" ht="33" x14ac:dyDescent="0.3">
      <c r="A229" s="72">
        <v>128</v>
      </c>
      <c r="B229" s="72">
        <v>128</v>
      </c>
      <c r="C229" s="72" t="s">
        <v>248</v>
      </c>
      <c r="D229" s="67" t="s">
        <v>1061</v>
      </c>
      <c r="E229" s="71">
        <v>350</v>
      </c>
      <c r="F229" s="74">
        <v>16658.823529411766</v>
      </c>
      <c r="G229" s="74">
        <f t="shared" si="24"/>
        <v>3165.1764705882356</v>
      </c>
      <c r="H229" s="74">
        <f t="shared" si="25"/>
        <v>19824</v>
      </c>
      <c r="I229" s="74">
        <f t="shared" si="26"/>
        <v>6938400</v>
      </c>
      <c r="L229" s="96"/>
    </row>
    <row r="230" spans="1:12" ht="396" x14ac:dyDescent="0.3">
      <c r="A230" s="72">
        <v>290</v>
      </c>
      <c r="B230" s="72">
        <v>290</v>
      </c>
      <c r="C230" s="72" t="s">
        <v>486</v>
      </c>
      <c r="D230" s="67" t="s">
        <v>1059</v>
      </c>
      <c r="E230" s="71">
        <v>218</v>
      </c>
      <c r="F230" s="74">
        <v>32341.176470588238</v>
      </c>
      <c r="G230" s="74">
        <f t="shared" si="24"/>
        <v>6144.8235294117649</v>
      </c>
      <c r="H230" s="74">
        <f t="shared" si="25"/>
        <v>38486</v>
      </c>
      <c r="I230" s="74">
        <f t="shared" si="26"/>
        <v>8389948</v>
      </c>
      <c r="L230" s="96"/>
    </row>
    <row r="231" spans="1:12" ht="33" x14ac:dyDescent="0.3">
      <c r="A231" s="72">
        <v>291</v>
      </c>
      <c r="B231" s="72">
        <v>291</v>
      </c>
      <c r="C231" s="72" t="s">
        <v>489</v>
      </c>
      <c r="D231" s="67" t="s">
        <v>1060</v>
      </c>
      <c r="E231" s="71">
        <v>1</v>
      </c>
      <c r="F231" s="74">
        <v>18242.016806722691</v>
      </c>
      <c r="G231" s="74">
        <f t="shared" si="24"/>
        <v>3465.9831932773113</v>
      </c>
      <c r="H231" s="74">
        <f t="shared" si="25"/>
        <v>21708.000000000004</v>
      </c>
      <c r="I231" s="74">
        <f t="shared" si="26"/>
        <v>21708.000000000004</v>
      </c>
      <c r="L231" s="96"/>
    </row>
    <row r="232" spans="1:12" ht="247.5" x14ac:dyDescent="0.3">
      <c r="A232" s="72">
        <v>292</v>
      </c>
      <c r="B232" s="72">
        <v>292</v>
      </c>
      <c r="C232" s="72" t="s">
        <v>491</v>
      </c>
      <c r="D232" s="67" t="s">
        <v>1062</v>
      </c>
      <c r="E232" s="71">
        <v>100</v>
      </c>
      <c r="F232" s="74">
        <v>48386.554621848743</v>
      </c>
      <c r="G232" s="74">
        <f t="shared" si="24"/>
        <v>9193.445378151262</v>
      </c>
      <c r="H232" s="74">
        <f t="shared" si="25"/>
        <v>57580.000000000007</v>
      </c>
      <c r="I232" s="74">
        <f t="shared" si="26"/>
        <v>5758000.0000000009</v>
      </c>
      <c r="L232" s="96"/>
    </row>
    <row r="233" spans="1:12" ht="17.25" x14ac:dyDescent="0.3">
      <c r="A233" s="72">
        <v>323</v>
      </c>
      <c r="B233" s="72">
        <v>323</v>
      </c>
      <c r="C233" s="72" t="s">
        <v>543</v>
      </c>
      <c r="D233" s="67" t="s">
        <v>958</v>
      </c>
      <c r="E233" s="71">
        <v>172</v>
      </c>
      <c r="F233" s="74">
        <v>603.36134453781517</v>
      </c>
      <c r="G233" s="74">
        <f t="shared" si="24"/>
        <v>114.63865546218489</v>
      </c>
      <c r="H233" s="74">
        <f t="shared" si="25"/>
        <v>718</v>
      </c>
      <c r="I233" s="74">
        <f t="shared" si="26"/>
        <v>123496</v>
      </c>
      <c r="L233" s="96"/>
    </row>
    <row r="234" spans="1:12" ht="17.25" x14ac:dyDescent="0.3">
      <c r="A234" s="72">
        <v>338</v>
      </c>
      <c r="B234" s="72">
        <v>338</v>
      </c>
      <c r="C234" s="72" t="s">
        <v>568</v>
      </c>
      <c r="D234" s="67" t="s">
        <v>973</v>
      </c>
      <c r="E234" s="71">
        <v>475</v>
      </c>
      <c r="F234" s="74">
        <v>459.66386554621852</v>
      </c>
      <c r="G234" s="74">
        <f t="shared" si="24"/>
        <v>87.336134453781526</v>
      </c>
      <c r="H234" s="74">
        <f t="shared" si="25"/>
        <v>547</v>
      </c>
      <c r="I234" s="74">
        <f t="shared" si="26"/>
        <v>259825</v>
      </c>
      <c r="L234" s="96"/>
    </row>
    <row r="235" spans="1:12" ht="17.25" x14ac:dyDescent="0.3">
      <c r="A235" s="72">
        <v>368</v>
      </c>
      <c r="B235" s="72">
        <v>368</v>
      </c>
      <c r="C235" s="72" t="s">
        <v>622</v>
      </c>
      <c r="D235" s="67" t="s">
        <v>1001</v>
      </c>
      <c r="E235" s="71">
        <v>2</v>
      </c>
      <c r="F235" s="74">
        <v>5200</v>
      </c>
      <c r="G235" s="74">
        <f t="shared" si="24"/>
        <v>988</v>
      </c>
      <c r="H235" s="74">
        <f t="shared" si="25"/>
        <v>6188</v>
      </c>
      <c r="I235" s="74">
        <f t="shared" si="26"/>
        <v>12376</v>
      </c>
      <c r="L235" s="96"/>
    </row>
    <row r="236" spans="1:12" ht="17.25" x14ac:dyDescent="0.3">
      <c r="A236" s="72">
        <v>369</v>
      </c>
      <c r="B236" s="72">
        <v>369</v>
      </c>
      <c r="C236" s="72" t="s">
        <v>624</v>
      </c>
      <c r="D236" s="67" t="s">
        <v>1002</v>
      </c>
      <c r="E236" s="71">
        <v>2</v>
      </c>
      <c r="F236" s="74">
        <v>5200</v>
      </c>
      <c r="G236" s="74">
        <f t="shared" si="24"/>
        <v>988</v>
      </c>
      <c r="H236" s="74">
        <f t="shared" si="25"/>
        <v>6188</v>
      </c>
      <c r="I236" s="74">
        <f t="shared" si="26"/>
        <v>12376</v>
      </c>
      <c r="L236" s="96"/>
    </row>
    <row r="237" spans="1:12" ht="17.25" x14ac:dyDescent="0.3">
      <c r="A237" s="72">
        <v>370</v>
      </c>
      <c r="B237" s="72">
        <v>370</v>
      </c>
      <c r="C237" s="72" t="s">
        <v>626</v>
      </c>
      <c r="D237" s="67" t="s">
        <v>1003</v>
      </c>
      <c r="E237" s="71">
        <v>2</v>
      </c>
      <c r="F237" s="74">
        <v>5200</v>
      </c>
      <c r="G237" s="74">
        <f t="shared" si="24"/>
        <v>988</v>
      </c>
      <c r="H237" s="74">
        <f t="shared" si="25"/>
        <v>6188</v>
      </c>
      <c r="I237" s="74">
        <f t="shared" si="26"/>
        <v>12376</v>
      </c>
      <c r="L237" s="96"/>
    </row>
    <row r="238" spans="1:12" ht="17.25" x14ac:dyDescent="0.3">
      <c r="A238" s="72">
        <v>371</v>
      </c>
      <c r="B238" s="72">
        <v>371</v>
      </c>
      <c r="C238" s="72" t="s">
        <v>628</v>
      </c>
      <c r="D238" s="67" t="s">
        <v>1004</v>
      </c>
      <c r="E238" s="71">
        <v>2</v>
      </c>
      <c r="F238" s="74">
        <v>5200</v>
      </c>
      <c r="G238" s="74">
        <f t="shared" si="24"/>
        <v>988</v>
      </c>
      <c r="H238" s="74">
        <f t="shared" si="25"/>
        <v>6188</v>
      </c>
      <c r="I238" s="74">
        <f t="shared" si="26"/>
        <v>12376</v>
      </c>
      <c r="L238" s="96"/>
    </row>
    <row r="239" spans="1:12" ht="17.25" x14ac:dyDescent="0.3">
      <c r="A239" s="107" t="s">
        <v>1028</v>
      </c>
      <c r="B239" s="108"/>
      <c r="C239" s="108"/>
      <c r="D239" s="108"/>
      <c r="E239" s="108"/>
      <c r="F239" s="108"/>
      <c r="G239" s="108"/>
      <c r="H239" s="109"/>
      <c r="I239" s="75">
        <f>SUM(I227:I238)</f>
        <v>21645030.990000002</v>
      </c>
      <c r="L239" s="95">
        <f>+I239</f>
        <v>21645030.990000002</v>
      </c>
    </row>
    <row r="240" spans="1:12" ht="17.25" x14ac:dyDescent="0.3">
      <c r="A240" s="76" t="s">
        <v>1063</v>
      </c>
      <c r="B240" s="79"/>
      <c r="C240" s="80"/>
      <c r="D240" s="80"/>
      <c r="E240" s="80"/>
      <c r="F240" s="80"/>
      <c r="G240" s="80"/>
      <c r="H240" s="80"/>
      <c r="I240" s="80"/>
      <c r="L240" s="96"/>
    </row>
    <row r="241" spans="1:12" ht="17.25" x14ac:dyDescent="0.3">
      <c r="L241" s="96"/>
    </row>
    <row r="242" spans="1:12" ht="17.25" x14ac:dyDescent="0.3">
      <c r="L242" s="96"/>
    </row>
    <row r="243" spans="1:12" ht="17.25" x14ac:dyDescent="0.3">
      <c r="A243" s="106" t="s">
        <v>685</v>
      </c>
      <c r="B243" s="106"/>
      <c r="C243" s="106"/>
      <c r="D243" s="106"/>
      <c r="E243" s="106"/>
      <c r="F243" s="106"/>
      <c r="G243" s="106"/>
      <c r="H243" s="106"/>
      <c r="I243" s="106"/>
      <c r="L243" s="96"/>
    </row>
    <row r="244" spans="1:12" ht="33" x14ac:dyDescent="0.3">
      <c r="A244" s="78" t="s">
        <v>0</v>
      </c>
      <c r="B244" s="78" t="s">
        <v>1</v>
      </c>
      <c r="C244" s="78" t="s">
        <v>5</v>
      </c>
      <c r="D244" s="78" t="s">
        <v>2</v>
      </c>
      <c r="E244" s="78" t="s">
        <v>7</v>
      </c>
      <c r="F244" s="78" t="s">
        <v>8</v>
      </c>
      <c r="G244" s="78" t="s">
        <v>728</v>
      </c>
      <c r="H244" s="78" t="s">
        <v>1026</v>
      </c>
      <c r="I244" s="78" t="s">
        <v>1027</v>
      </c>
      <c r="L244" s="96"/>
    </row>
    <row r="245" spans="1:12" ht="17.25" x14ac:dyDescent="0.3">
      <c r="A245" s="72">
        <v>26</v>
      </c>
      <c r="B245" s="72">
        <v>26</v>
      </c>
      <c r="C245" s="72" t="s">
        <v>64</v>
      </c>
      <c r="D245" s="67" t="s">
        <v>749</v>
      </c>
      <c r="E245" s="71">
        <v>350</v>
      </c>
      <c r="F245" s="74">
        <v>10359</v>
      </c>
      <c r="G245" s="62">
        <v>0</v>
      </c>
      <c r="H245" s="74">
        <f>+F245+G245</f>
        <v>10359</v>
      </c>
      <c r="I245" s="74">
        <f>+E245*H245</f>
        <v>3625650</v>
      </c>
      <c r="L245" s="96"/>
    </row>
    <row r="246" spans="1:12" ht="33" x14ac:dyDescent="0.3">
      <c r="A246" s="72">
        <v>27</v>
      </c>
      <c r="B246" s="72">
        <v>27</v>
      </c>
      <c r="C246" s="72"/>
      <c r="D246" s="67" t="s">
        <v>750</v>
      </c>
      <c r="E246" s="71">
        <v>1</v>
      </c>
      <c r="F246" s="74">
        <v>29399</v>
      </c>
      <c r="G246" s="62">
        <v>0</v>
      </c>
      <c r="H246" s="74">
        <f t="shared" ref="H246:H247" si="27">+F246+G246</f>
        <v>29399</v>
      </c>
      <c r="I246" s="74">
        <f t="shared" ref="I246:I247" si="28">+E246*H246</f>
        <v>29399</v>
      </c>
      <c r="L246" s="96"/>
    </row>
    <row r="247" spans="1:12" ht="17.25" x14ac:dyDescent="0.3">
      <c r="A247" s="72">
        <v>107</v>
      </c>
      <c r="B247" s="72">
        <v>107</v>
      </c>
      <c r="C247" s="72" t="s">
        <v>216</v>
      </c>
      <c r="D247" s="67" t="s">
        <v>809</v>
      </c>
      <c r="E247" s="71">
        <v>16</v>
      </c>
      <c r="F247" s="74">
        <v>44200</v>
      </c>
      <c r="G247" s="74">
        <f t="shared" ref="G247" si="29">+F247*19%</f>
        <v>8398</v>
      </c>
      <c r="H247" s="74">
        <f t="shared" si="27"/>
        <v>52598</v>
      </c>
      <c r="I247" s="74">
        <f t="shared" si="28"/>
        <v>841568</v>
      </c>
      <c r="L247" s="96"/>
    </row>
    <row r="248" spans="1:12" ht="17.25" x14ac:dyDescent="0.3">
      <c r="A248" s="107" t="s">
        <v>1028</v>
      </c>
      <c r="B248" s="108"/>
      <c r="C248" s="108"/>
      <c r="D248" s="108"/>
      <c r="E248" s="108"/>
      <c r="F248" s="108"/>
      <c r="G248" s="108"/>
      <c r="H248" s="109"/>
      <c r="I248" s="75">
        <f>SUM(I245:I247)</f>
        <v>4496617</v>
      </c>
      <c r="L248" s="95">
        <f>+I248</f>
        <v>4496617</v>
      </c>
    </row>
    <row r="249" spans="1:12" ht="17.25" x14ac:dyDescent="0.3">
      <c r="A249" s="76" t="s">
        <v>1072</v>
      </c>
      <c r="B249" s="79"/>
      <c r="C249" s="80"/>
      <c r="D249" s="80"/>
      <c r="E249" s="80"/>
      <c r="F249" s="80"/>
      <c r="G249" s="80"/>
      <c r="H249" s="80"/>
      <c r="I249" s="80"/>
      <c r="L249" s="96"/>
    </row>
    <row r="250" spans="1:12" ht="17.25" x14ac:dyDescent="0.3">
      <c r="L250" s="96"/>
    </row>
    <row r="251" spans="1:12" ht="17.25" x14ac:dyDescent="0.3">
      <c r="L251" s="96"/>
    </row>
    <row r="252" spans="1:12" ht="17.25" x14ac:dyDescent="0.3">
      <c r="A252" s="106" t="s">
        <v>53</v>
      </c>
      <c r="B252" s="106"/>
      <c r="C252" s="106"/>
      <c r="D252" s="106"/>
      <c r="E252" s="106"/>
      <c r="F252" s="106"/>
      <c r="G252" s="106"/>
      <c r="H252" s="106"/>
      <c r="I252" s="106"/>
      <c r="L252" s="96"/>
    </row>
    <row r="253" spans="1:12" ht="33" x14ac:dyDescent="0.3">
      <c r="A253" s="78" t="s">
        <v>0</v>
      </c>
      <c r="B253" s="78" t="s">
        <v>1</v>
      </c>
      <c r="C253" s="78" t="s">
        <v>5</v>
      </c>
      <c r="D253" s="78" t="s">
        <v>2</v>
      </c>
      <c r="E253" s="78" t="s">
        <v>7</v>
      </c>
      <c r="F253" s="78" t="s">
        <v>8</v>
      </c>
      <c r="G253" s="78" t="s">
        <v>728</v>
      </c>
      <c r="H253" s="78" t="s">
        <v>1026</v>
      </c>
      <c r="I253" s="78" t="s">
        <v>1027</v>
      </c>
      <c r="L253" s="96"/>
    </row>
    <row r="254" spans="1:12" ht="82.5" x14ac:dyDescent="0.3">
      <c r="A254" s="72">
        <v>219</v>
      </c>
      <c r="B254" s="72">
        <v>219</v>
      </c>
      <c r="C254" s="72" t="s">
        <v>378</v>
      </c>
      <c r="D254" s="67" t="s">
        <v>882</v>
      </c>
      <c r="E254" s="71">
        <v>5</v>
      </c>
      <c r="F254" s="74">
        <v>255022.68907563027</v>
      </c>
      <c r="G254" s="74">
        <f>+F254*19%</f>
        <v>48454.310924369755</v>
      </c>
      <c r="H254" s="74">
        <f>+F254+G254</f>
        <v>303477</v>
      </c>
      <c r="I254" s="74">
        <f>+E254*H254</f>
        <v>1517385</v>
      </c>
      <c r="L254" s="96"/>
    </row>
    <row r="255" spans="1:12" ht="82.5" x14ac:dyDescent="0.3">
      <c r="A255" s="72">
        <v>220</v>
      </c>
      <c r="B255" s="72">
        <v>220</v>
      </c>
      <c r="C255" s="72" t="s">
        <v>380</v>
      </c>
      <c r="D255" s="67" t="s">
        <v>1064</v>
      </c>
      <c r="E255" s="71">
        <v>8</v>
      </c>
      <c r="F255" s="74">
        <v>255022.68907563027</v>
      </c>
      <c r="G255" s="74">
        <f t="shared" ref="G255:G261" si="30">+F255*19%</f>
        <v>48454.310924369755</v>
      </c>
      <c r="H255" s="74">
        <f t="shared" ref="H255:H261" si="31">+F255+G255</f>
        <v>303477</v>
      </c>
      <c r="I255" s="74">
        <f t="shared" ref="I255:I261" si="32">+E255*H255</f>
        <v>2427816</v>
      </c>
      <c r="L255" s="96"/>
    </row>
    <row r="256" spans="1:12" ht="82.5" x14ac:dyDescent="0.3">
      <c r="A256" s="72">
        <v>221</v>
      </c>
      <c r="B256" s="72">
        <v>221</v>
      </c>
      <c r="C256" s="72" t="s">
        <v>382</v>
      </c>
      <c r="D256" s="67" t="s">
        <v>884</v>
      </c>
      <c r="E256" s="71">
        <v>8</v>
      </c>
      <c r="F256" s="74">
        <v>255022.68907563027</v>
      </c>
      <c r="G256" s="74">
        <f t="shared" si="30"/>
        <v>48454.310924369755</v>
      </c>
      <c r="H256" s="74">
        <f t="shared" si="31"/>
        <v>303477</v>
      </c>
      <c r="I256" s="74">
        <f t="shared" si="32"/>
        <v>2427816</v>
      </c>
      <c r="L256" s="96"/>
    </row>
    <row r="257" spans="1:12" ht="82.5" x14ac:dyDescent="0.3">
      <c r="A257" s="72">
        <v>222</v>
      </c>
      <c r="B257" s="72">
        <v>222</v>
      </c>
      <c r="C257" s="72" t="s">
        <v>384</v>
      </c>
      <c r="D257" s="67" t="s">
        <v>885</v>
      </c>
      <c r="E257" s="71">
        <v>3</v>
      </c>
      <c r="F257" s="74">
        <v>257920.16806722691</v>
      </c>
      <c r="G257" s="74">
        <f t="shared" si="30"/>
        <v>49004.831932773115</v>
      </c>
      <c r="H257" s="74">
        <f t="shared" si="31"/>
        <v>306925</v>
      </c>
      <c r="I257" s="74">
        <f t="shared" si="32"/>
        <v>920775</v>
      </c>
      <c r="L257" s="96"/>
    </row>
    <row r="258" spans="1:12" ht="17.25" x14ac:dyDescent="0.3">
      <c r="A258" s="72">
        <v>226</v>
      </c>
      <c r="B258" s="72">
        <v>226</v>
      </c>
      <c r="C258" s="72" t="s">
        <v>388</v>
      </c>
      <c r="D258" s="67" t="s">
        <v>887</v>
      </c>
      <c r="E258" s="71">
        <v>2</v>
      </c>
      <c r="F258" s="74">
        <v>194812.6050420168</v>
      </c>
      <c r="G258" s="74">
        <f t="shared" si="30"/>
        <v>37014.39495798319</v>
      </c>
      <c r="H258" s="74">
        <f t="shared" si="31"/>
        <v>231827</v>
      </c>
      <c r="I258" s="74">
        <f t="shared" si="32"/>
        <v>463654</v>
      </c>
      <c r="L258" s="96"/>
    </row>
    <row r="259" spans="1:12" ht="17.25" x14ac:dyDescent="0.3">
      <c r="A259" s="72">
        <v>227</v>
      </c>
      <c r="B259" s="72">
        <v>227</v>
      </c>
      <c r="C259" s="72" t="s">
        <v>392</v>
      </c>
      <c r="D259" s="67" t="s">
        <v>888</v>
      </c>
      <c r="E259" s="71">
        <v>2</v>
      </c>
      <c r="F259" s="74">
        <v>194812.6050420168</v>
      </c>
      <c r="G259" s="74">
        <f t="shared" si="30"/>
        <v>37014.39495798319</v>
      </c>
      <c r="H259" s="74">
        <f t="shared" si="31"/>
        <v>231827</v>
      </c>
      <c r="I259" s="74">
        <f t="shared" si="32"/>
        <v>463654</v>
      </c>
      <c r="L259" s="96"/>
    </row>
    <row r="260" spans="1:12" ht="17.25" x14ac:dyDescent="0.3">
      <c r="A260" s="72">
        <v>249</v>
      </c>
      <c r="B260" s="72">
        <v>249</v>
      </c>
      <c r="C260" s="72" t="s">
        <v>421</v>
      </c>
      <c r="D260" s="67" t="s">
        <v>902</v>
      </c>
      <c r="E260" s="71">
        <v>57</v>
      </c>
      <c r="F260" s="74">
        <v>24632.773109243699</v>
      </c>
      <c r="G260" s="74">
        <f t="shared" si="30"/>
        <v>4680.226890756303</v>
      </c>
      <c r="H260" s="74">
        <f t="shared" si="31"/>
        <v>29313</v>
      </c>
      <c r="I260" s="74">
        <f t="shared" si="32"/>
        <v>1670841</v>
      </c>
      <c r="L260" s="96"/>
    </row>
    <row r="261" spans="1:12" ht="33" x14ac:dyDescent="0.3">
      <c r="A261" s="72">
        <v>372</v>
      </c>
      <c r="B261" s="72">
        <v>372</v>
      </c>
      <c r="C261" s="72" t="s">
        <v>630</v>
      </c>
      <c r="D261" s="67" t="s">
        <v>1005</v>
      </c>
      <c r="E261" s="71">
        <v>1</v>
      </c>
      <c r="F261" s="74">
        <v>1931.9327731092437</v>
      </c>
      <c r="G261" s="74">
        <f t="shared" si="30"/>
        <v>367.06722689075633</v>
      </c>
      <c r="H261" s="74">
        <f t="shared" si="31"/>
        <v>2299</v>
      </c>
      <c r="I261" s="74">
        <f t="shared" si="32"/>
        <v>2299</v>
      </c>
      <c r="L261" s="96"/>
    </row>
    <row r="262" spans="1:12" ht="17.25" x14ac:dyDescent="0.3">
      <c r="A262" s="107" t="s">
        <v>1028</v>
      </c>
      <c r="B262" s="108"/>
      <c r="C262" s="108"/>
      <c r="D262" s="108"/>
      <c r="E262" s="108"/>
      <c r="F262" s="108"/>
      <c r="G262" s="108"/>
      <c r="H262" s="109"/>
      <c r="I262" s="75">
        <f>SUM(I254:I261)</f>
        <v>9894240</v>
      </c>
      <c r="L262" s="95">
        <f>+I262</f>
        <v>9894240</v>
      </c>
    </row>
    <row r="263" spans="1:12" ht="17.25" x14ac:dyDescent="0.3">
      <c r="A263" s="76" t="s">
        <v>1065</v>
      </c>
      <c r="B263" s="79"/>
      <c r="C263" s="80"/>
      <c r="D263" s="80"/>
      <c r="E263" s="80"/>
      <c r="F263" s="80"/>
      <c r="G263" s="80"/>
      <c r="H263" s="80"/>
      <c r="I263" s="80"/>
      <c r="L263" s="96"/>
    </row>
    <row r="264" spans="1:12" ht="17.25" x14ac:dyDescent="0.3">
      <c r="L264" s="96"/>
    </row>
    <row r="265" spans="1:12" ht="17.25" x14ac:dyDescent="0.3">
      <c r="L265" s="96"/>
    </row>
    <row r="266" spans="1:12" ht="17.25" x14ac:dyDescent="0.3">
      <c r="A266" s="106" t="s">
        <v>795</v>
      </c>
      <c r="B266" s="106"/>
      <c r="C266" s="106"/>
      <c r="D266" s="106"/>
      <c r="E266" s="106"/>
      <c r="F266" s="106"/>
      <c r="G266" s="106"/>
      <c r="H266" s="106"/>
      <c r="I266" s="106"/>
      <c r="L266" s="96"/>
    </row>
    <row r="267" spans="1:12" ht="33" x14ac:dyDescent="0.3">
      <c r="A267" s="78" t="s">
        <v>0</v>
      </c>
      <c r="B267" s="78" t="s">
        <v>1</v>
      </c>
      <c r="C267" s="78" t="s">
        <v>5</v>
      </c>
      <c r="D267" s="78" t="s">
        <v>2</v>
      </c>
      <c r="E267" s="78" t="s">
        <v>7</v>
      </c>
      <c r="F267" s="78" t="s">
        <v>8</v>
      </c>
      <c r="G267" s="78" t="s">
        <v>728</v>
      </c>
      <c r="H267" s="78" t="s">
        <v>1026</v>
      </c>
      <c r="I267" s="78" t="s">
        <v>1027</v>
      </c>
      <c r="L267" s="96"/>
    </row>
    <row r="268" spans="1:12" ht="49.5" x14ac:dyDescent="0.3">
      <c r="A268" s="72">
        <v>90</v>
      </c>
      <c r="B268" s="72">
        <v>90</v>
      </c>
      <c r="C268" s="72"/>
      <c r="D268" s="67" t="s">
        <v>796</v>
      </c>
      <c r="E268" s="71">
        <v>1</v>
      </c>
      <c r="F268" s="74">
        <v>1579.8319327731092</v>
      </c>
      <c r="G268" s="74">
        <f>+F268*19%</f>
        <v>300.16806722689074</v>
      </c>
      <c r="H268" s="74">
        <f>+F268+G268</f>
        <v>1880</v>
      </c>
      <c r="I268" s="74">
        <f>+E268*H268</f>
        <v>1880</v>
      </c>
      <c r="L268" s="96"/>
    </row>
    <row r="269" spans="1:12" ht="49.5" x14ac:dyDescent="0.3">
      <c r="A269" s="72">
        <v>91</v>
      </c>
      <c r="B269" s="72">
        <v>91</v>
      </c>
      <c r="C269" s="72"/>
      <c r="D269" s="67" t="s">
        <v>797</v>
      </c>
      <c r="E269" s="71">
        <v>1</v>
      </c>
      <c r="F269" s="74">
        <v>1579.8319327731092</v>
      </c>
      <c r="G269" s="74">
        <f t="shared" ref="G269:G284" si="33">+F269*19%</f>
        <v>300.16806722689074</v>
      </c>
      <c r="H269" s="74">
        <f t="shared" ref="H269:H284" si="34">+F269+G269</f>
        <v>1880</v>
      </c>
      <c r="I269" s="74">
        <f t="shared" ref="I269:I284" si="35">+E269*H269</f>
        <v>1880</v>
      </c>
      <c r="L269" s="96"/>
    </row>
    <row r="270" spans="1:12" ht="49.5" x14ac:dyDescent="0.3">
      <c r="A270" s="72">
        <v>92</v>
      </c>
      <c r="B270" s="72">
        <v>92</v>
      </c>
      <c r="C270" s="72"/>
      <c r="D270" s="67" t="s">
        <v>798</v>
      </c>
      <c r="E270" s="71">
        <v>1</v>
      </c>
      <c r="F270" s="74">
        <v>1579.8319327731092</v>
      </c>
      <c r="G270" s="74">
        <f t="shared" si="33"/>
        <v>300.16806722689074</v>
      </c>
      <c r="H270" s="74">
        <f t="shared" si="34"/>
        <v>1880</v>
      </c>
      <c r="I270" s="74">
        <f t="shared" si="35"/>
        <v>1880</v>
      </c>
      <c r="L270" s="96"/>
    </row>
    <row r="271" spans="1:12" ht="49.5" x14ac:dyDescent="0.3">
      <c r="A271" s="72">
        <v>93</v>
      </c>
      <c r="B271" s="72">
        <v>93</v>
      </c>
      <c r="C271" s="72"/>
      <c r="D271" s="67" t="s">
        <v>799</v>
      </c>
      <c r="E271" s="71">
        <v>1</v>
      </c>
      <c r="F271" s="74">
        <v>1579.8319327731092</v>
      </c>
      <c r="G271" s="74">
        <f t="shared" si="33"/>
        <v>300.16806722689074</v>
      </c>
      <c r="H271" s="74">
        <f t="shared" si="34"/>
        <v>1880</v>
      </c>
      <c r="I271" s="74">
        <f t="shared" si="35"/>
        <v>1880</v>
      </c>
      <c r="L271" s="96"/>
    </row>
    <row r="272" spans="1:12" ht="33" x14ac:dyDescent="0.3">
      <c r="A272" s="72">
        <v>239</v>
      </c>
      <c r="B272" s="72">
        <v>239</v>
      </c>
      <c r="C272" s="72" t="s">
        <v>406</v>
      </c>
      <c r="D272" s="67" t="s">
        <v>1066</v>
      </c>
      <c r="E272" s="71">
        <v>93</v>
      </c>
      <c r="F272" s="74">
        <v>3985.7142857142858</v>
      </c>
      <c r="G272" s="74">
        <f t="shared" si="33"/>
        <v>757.28571428571433</v>
      </c>
      <c r="H272" s="74">
        <f t="shared" si="34"/>
        <v>4743</v>
      </c>
      <c r="I272" s="74">
        <f t="shared" si="35"/>
        <v>441099</v>
      </c>
      <c r="L272" s="96"/>
    </row>
    <row r="273" spans="1:12" ht="33" x14ac:dyDescent="0.3">
      <c r="A273" s="72">
        <v>270</v>
      </c>
      <c r="B273" s="72">
        <v>270</v>
      </c>
      <c r="C273" s="72" t="s">
        <v>457</v>
      </c>
      <c r="D273" s="67" t="s">
        <v>917</v>
      </c>
      <c r="E273" s="71">
        <v>205</v>
      </c>
      <c r="F273" s="74">
        <v>930.2521008403362</v>
      </c>
      <c r="G273" s="74">
        <f t="shared" si="33"/>
        <v>176.74789915966389</v>
      </c>
      <c r="H273" s="74">
        <f t="shared" si="34"/>
        <v>1107</v>
      </c>
      <c r="I273" s="74">
        <f t="shared" si="35"/>
        <v>226935</v>
      </c>
      <c r="L273" s="96"/>
    </row>
    <row r="274" spans="1:12" ht="17.25" x14ac:dyDescent="0.3">
      <c r="A274" s="72">
        <v>324</v>
      </c>
      <c r="B274" s="72">
        <v>324</v>
      </c>
      <c r="C274" s="72" t="s">
        <v>545</v>
      </c>
      <c r="D274" s="67" t="s">
        <v>959</v>
      </c>
      <c r="E274" s="71">
        <v>23</v>
      </c>
      <c r="F274" s="74">
        <v>398.31932773109247</v>
      </c>
      <c r="G274" s="74">
        <f t="shared" si="33"/>
        <v>75.680672268907571</v>
      </c>
      <c r="H274" s="74">
        <f t="shared" si="34"/>
        <v>474.00000000000006</v>
      </c>
      <c r="I274" s="74">
        <f t="shared" si="35"/>
        <v>10902.000000000002</v>
      </c>
      <c r="L274" s="96"/>
    </row>
    <row r="275" spans="1:12" ht="17.25" x14ac:dyDescent="0.3">
      <c r="A275" s="72">
        <v>325</v>
      </c>
      <c r="B275" s="72">
        <v>325</v>
      </c>
      <c r="C275" s="72" t="s">
        <v>547</v>
      </c>
      <c r="D275" s="67" t="s">
        <v>960</v>
      </c>
      <c r="E275" s="71">
        <v>32</v>
      </c>
      <c r="F275" s="74">
        <v>411.76470588235298</v>
      </c>
      <c r="G275" s="74">
        <f t="shared" si="33"/>
        <v>78.235294117647072</v>
      </c>
      <c r="H275" s="74">
        <f t="shared" si="34"/>
        <v>490.00000000000006</v>
      </c>
      <c r="I275" s="74">
        <f t="shared" si="35"/>
        <v>15680.000000000002</v>
      </c>
      <c r="L275" s="96"/>
    </row>
    <row r="276" spans="1:12" ht="17.25" x14ac:dyDescent="0.3">
      <c r="A276" s="72">
        <v>333</v>
      </c>
      <c r="B276" s="72">
        <v>333</v>
      </c>
      <c r="C276" s="72"/>
      <c r="D276" s="67" t="s">
        <v>968</v>
      </c>
      <c r="E276" s="71">
        <v>14</v>
      </c>
      <c r="F276" s="74">
        <v>536.97478991596643</v>
      </c>
      <c r="G276" s="74">
        <f t="shared" si="33"/>
        <v>102.02521008403362</v>
      </c>
      <c r="H276" s="74">
        <f t="shared" si="34"/>
        <v>639</v>
      </c>
      <c r="I276" s="74">
        <f t="shared" si="35"/>
        <v>8946</v>
      </c>
      <c r="L276" s="96"/>
    </row>
    <row r="277" spans="1:12" ht="17.25" x14ac:dyDescent="0.3">
      <c r="A277" s="72">
        <v>334</v>
      </c>
      <c r="B277" s="72">
        <v>334</v>
      </c>
      <c r="C277" s="72"/>
      <c r="D277" s="67" t="s">
        <v>969</v>
      </c>
      <c r="E277" s="71">
        <v>69</v>
      </c>
      <c r="F277" s="74">
        <v>552.10084033613452</v>
      </c>
      <c r="G277" s="74">
        <f t="shared" si="33"/>
        <v>104.89915966386556</v>
      </c>
      <c r="H277" s="74">
        <f t="shared" si="34"/>
        <v>657.00000000000011</v>
      </c>
      <c r="I277" s="74">
        <f t="shared" si="35"/>
        <v>45333.000000000007</v>
      </c>
      <c r="L277" s="96"/>
    </row>
    <row r="278" spans="1:12" ht="17.25" x14ac:dyDescent="0.3">
      <c r="A278" s="72">
        <v>335</v>
      </c>
      <c r="B278" s="72">
        <v>335</v>
      </c>
      <c r="C278" s="72"/>
      <c r="D278" s="67" t="s">
        <v>970</v>
      </c>
      <c r="E278" s="71">
        <v>438</v>
      </c>
      <c r="F278" s="74">
        <v>561.34453781512605</v>
      </c>
      <c r="G278" s="74">
        <f t="shared" si="33"/>
        <v>106.65546218487395</v>
      </c>
      <c r="H278" s="74">
        <f t="shared" si="34"/>
        <v>668</v>
      </c>
      <c r="I278" s="74">
        <f t="shared" si="35"/>
        <v>292584</v>
      </c>
      <c r="L278" s="96"/>
    </row>
    <row r="279" spans="1:12" ht="17.25" x14ac:dyDescent="0.3">
      <c r="A279" s="72">
        <v>336</v>
      </c>
      <c r="B279" s="72">
        <v>336</v>
      </c>
      <c r="C279" s="72"/>
      <c r="D279" s="67" t="s">
        <v>971</v>
      </c>
      <c r="E279" s="71">
        <v>29</v>
      </c>
      <c r="F279" s="74">
        <v>477.31092436974791</v>
      </c>
      <c r="G279" s="74">
        <f t="shared" si="33"/>
        <v>90.689075630252105</v>
      </c>
      <c r="H279" s="74">
        <f t="shared" si="34"/>
        <v>568</v>
      </c>
      <c r="I279" s="74">
        <f t="shared" si="35"/>
        <v>16472</v>
      </c>
      <c r="L279" s="96"/>
    </row>
    <row r="280" spans="1:12" ht="17.25" x14ac:dyDescent="0.3">
      <c r="A280" s="72">
        <v>337</v>
      </c>
      <c r="B280" s="72">
        <v>337</v>
      </c>
      <c r="C280" s="72"/>
      <c r="D280" s="67" t="s">
        <v>972</v>
      </c>
      <c r="E280" s="71">
        <v>19</v>
      </c>
      <c r="F280" s="74">
        <v>489.07563025210084</v>
      </c>
      <c r="G280" s="74">
        <f t="shared" si="33"/>
        <v>92.924369747899163</v>
      </c>
      <c r="H280" s="74">
        <f t="shared" si="34"/>
        <v>582</v>
      </c>
      <c r="I280" s="74">
        <f t="shared" si="35"/>
        <v>11058</v>
      </c>
      <c r="L280" s="96"/>
    </row>
    <row r="281" spans="1:12" ht="17.25" x14ac:dyDescent="0.3">
      <c r="A281" s="72">
        <v>342</v>
      </c>
      <c r="B281" s="72">
        <v>342</v>
      </c>
      <c r="C281" s="72" t="s">
        <v>576</v>
      </c>
      <c r="D281" s="67" t="s">
        <v>977</v>
      </c>
      <c r="E281" s="71">
        <v>383</v>
      </c>
      <c r="F281" s="74">
        <v>317.64705882352945</v>
      </c>
      <c r="G281" s="74">
        <f t="shared" si="33"/>
        <v>60.352941176470594</v>
      </c>
      <c r="H281" s="74">
        <f t="shared" si="34"/>
        <v>378.00000000000006</v>
      </c>
      <c r="I281" s="74">
        <f t="shared" si="35"/>
        <v>144774.00000000003</v>
      </c>
      <c r="L281" s="96"/>
    </row>
    <row r="282" spans="1:12" ht="17.25" x14ac:dyDescent="0.3">
      <c r="A282" s="72">
        <v>343</v>
      </c>
      <c r="B282" s="72">
        <v>343</v>
      </c>
      <c r="C282" s="72" t="s">
        <v>578</v>
      </c>
      <c r="D282" s="67" t="s">
        <v>978</v>
      </c>
      <c r="E282" s="71">
        <v>750</v>
      </c>
      <c r="F282" s="74">
        <v>326.89075630252103</v>
      </c>
      <c r="G282" s="74">
        <f t="shared" si="33"/>
        <v>62.109243697478995</v>
      </c>
      <c r="H282" s="74">
        <f t="shared" si="34"/>
        <v>389</v>
      </c>
      <c r="I282" s="74">
        <f t="shared" si="35"/>
        <v>291750</v>
      </c>
      <c r="L282" s="96"/>
    </row>
    <row r="283" spans="1:12" ht="17.25" x14ac:dyDescent="0.3">
      <c r="A283" s="72">
        <v>345</v>
      </c>
      <c r="B283" s="72">
        <v>345</v>
      </c>
      <c r="C283" s="72" t="s">
        <v>582</v>
      </c>
      <c r="D283" s="67" t="s">
        <v>980</v>
      </c>
      <c r="E283" s="71">
        <v>600</v>
      </c>
      <c r="F283" s="74">
        <v>344.53781512605042</v>
      </c>
      <c r="G283" s="74">
        <f t="shared" si="33"/>
        <v>65.462184873949582</v>
      </c>
      <c r="H283" s="74">
        <f t="shared" si="34"/>
        <v>410</v>
      </c>
      <c r="I283" s="74">
        <f t="shared" si="35"/>
        <v>246000</v>
      </c>
      <c r="L283" s="96"/>
    </row>
    <row r="284" spans="1:12" ht="17.25" x14ac:dyDescent="0.3">
      <c r="A284" s="72">
        <v>393</v>
      </c>
      <c r="B284" s="72">
        <v>393</v>
      </c>
      <c r="C284" s="72" t="s">
        <v>663</v>
      </c>
      <c r="D284" s="67" t="s">
        <v>1020</v>
      </c>
      <c r="E284" s="71">
        <v>94</v>
      </c>
      <c r="F284" s="74">
        <v>2267.2268907563025</v>
      </c>
      <c r="G284" s="74">
        <f t="shared" si="33"/>
        <v>430.77310924369749</v>
      </c>
      <c r="H284" s="74">
        <f t="shared" si="34"/>
        <v>2698</v>
      </c>
      <c r="I284" s="74">
        <f t="shared" si="35"/>
        <v>253612</v>
      </c>
      <c r="L284" s="96"/>
    </row>
    <row r="285" spans="1:12" ht="17.25" x14ac:dyDescent="0.3">
      <c r="A285" s="107" t="s">
        <v>1028</v>
      </c>
      <c r="B285" s="108"/>
      <c r="C285" s="108"/>
      <c r="D285" s="108"/>
      <c r="E285" s="108"/>
      <c r="F285" s="108"/>
      <c r="G285" s="108"/>
      <c r="H285" s="109"/>
      <c r="I285" s="75">
        <f>SUM(I268:I284)</f>
        <v>2012665</v>
      </c>
      <c r="L285" s="95">
        <f>+I285</f>
        <v>2012665</v>
      </c>
    </row>
    <row r="286" spans="1:12" ht="17.25" x14ac:dyDescent="0.3">
      <c r="A286" s="76" t="s">
        <v>1067</v>
      </c>
      <c r="B286" s="79"/>
      <c r="C286" s="80"/>
      <c r="D286" s="80"/>
      <c r="E286" s="80"/>
      <c r="F286" s="80"/>
      <c r="G286" s="80"/>
      <c r="H286" s="80"/>
      <c r="I286" s="80"/>
      <c r="L286" s="96"/>
    </row>
    <row r="287" spans="1:12" ht="17.25" x14ac:dyDescent="0.3">
      <c r="L287" s="96"/>
    </row>
    <row r="288" spans="1:12" ht="17.25" x14ac:dyDescent="0.3">
      <c r="L288" s="96"/>
    </row>
    <row r="289" spans="1:12" ht="17.25" x14ac:dyDescent="0.3">
      <c r="A289" s="106" t="s">
        <v>82</v>
      </c>
      <c r="B289" s="106"/>
      <c r="C289" s="106"/>
      <c r="D289" s="106"/>
      <c r="E289" s="106"/>
      <c r="F289" s="106"/>
      <c r="G289" s="106"/>
      <c r="H289" s="106"/>
      <c r="I289" s="106"/>
      <c r="L289" s="96"/>
    </row>
    <row r="290" spans="1:12" ht="33" x14ac:dyDescent="0.3">
      <c r="A290" s="78" t="s">
        <v>0</v>
      </c>
      <c r="B290" s="78" t="s">
        <v>1</v>
      </c>
      <c r="C290" s="78" t="s">
        <v>5</v>
      </c>
      <c r="D290" s="78" t="s">
        <v>2</v>
      </c>
      <c r="E290" s="78" t="s">
        <v>7</v>
      </c>
      <c r="F290" s="78" t="s">
        <v>8</v>
      </c>
      <c r="G290" s="78" t="s">
        <v>728</v>
      </c>
      <c r="H290" s="78" t="s">
        <v>1026</v>
      </c>
      <c r="I290" s="78" t="s">
        <v>1027</v>
      </c>
      <c r="L290" s="96"/>
    </row>
    <row r="291" spans="1:12" ht="33" x14ac:dyDescent="0.3">
      <c r="A291" s="72">
        <v>308</v>
      </c>
      <c r="B291" s="72">
        <v>308</v>
      </c>
      <c r="C291" s="72" t="s">
        <v>515</v>
      </c>
      <c r="D291" s="67" t="s">
        <v>945</v>
      </c>
      <c r="E291" s="71">
        <v>1</v>
      </c>
      <c r="F291" s="74">
        <v>15800.840336134455</v>
      </c>
      <c r="G291" s="74">
        <f>+F291*19%</f>
        <v>3002.1596638655465</v>
      </c>
      <c r="H291" s="74">
        <f>+F291+G291</f>
        <v>18803</v>
      </c>
      <c r="I291" s="74">
        <f>+E291*H291</f>
        <v>18803</v>
      </c>
      <c r="L291" s="96"/>
    </row>
    <row r="292" spans="1:12" ht="17.25" x14ac:dyDescent="0.3">
      <c r="A292" s="107" t="s">
        <v>1028</v>
      </c>
      <c r="B292" s="108"/>
      <c r="C292" s="108"/>
      <c r="D292" s="108"/>
      <c r="E292" s="108"/>
      <c r="F292" s="108"/>
      <c r="G292" s="108"/>
      <c r="H292" s="109"/>
      <c r="I292" s="75">
        <f>SUM(I291:I291)</f>
        <v>18803</v>
      </c>
      <c r="L292" s="95">
        <f>+I292</f>
        <v>18803</v>
      </c>
    </row>
    <row r="293" spans="1:12" ht="17.25" x14ac:dyDescent="0.3">
      <c r="A293" s="76" t="s">
        <v>1068</v>
      </c>
      <c r="B293" s="79"/>
      <c r="C293" s="80"/>
      <c r="D293" s="80"/>
      <c r="E293" s="80"/>
      <c r="F293" s="80"/>
      <c r="G293" s="80"/>
      <c r="H293" s="80"/>
      <c r="I293" s="80"/>
      <c r="L293" s="96"/>
    </row>
    <row r="294" spans="1:12" ht="17.25" x14ac:dyDescent="0.3">
      <c r="L294" s="96"/>
    </row>
    <row r="295" spans="1:12" ht="17.25" x14ac:dyDescent="0.3">
      <c r="L295" s="96"/>
    </row>
    <row r="296" spans="1:12" ht="17.25" x14ac:dyDescent="0.3">
      <c r="A296" s="106" t="s">
        <v>807</v>
      </c>
      <c r="B296" s="106"/>
      <c r="C296" s="106"/>
      <c r="D296" s="106"/>
      <c r="E296" s="106"/>
      <c r="F296" s="106"/>
      <c r="G296" s="106"/>
      <c r="H296" s="106"/>
      <c r="I296" s="106"/>
      <c r="L296" s="96"/>
    </row>
    <row r="297" spans="1:12" ht="33" x14ac:dyDescent="0.3">
      <c r="A297" s="78" t="s">
        <v>0</v>
      </c>
      <c r="B297" s="78" t="s">
        <v>1</v>
      </c>
      <c r="C297" s="78" t="s">
        <v>5</v>
      </c>
      <c r="D297" s="78" t="s">
        <v>2</v>
      </c>
      <c r="E297" s="78" t="s">
        <v>7</v>
      </c>
      <c r="F297" s="78" t="s">
        <v>8</v>
      </c>
      <c r="G297" s="78" t="s">
        <v>728</v>
      </c>
      <c r="H297" s="78" t="s">
        <v>1026</v>
      </c>
      <c r="I297" s="78" t="s">
        <v>1027</v>
      </c>
      <c r="L297" s="96"/>
    </row>
    <row r="298" spans="1:12" ht="49.5" x14ac:dyDescent="0.3">
      <c r="A298" s="72">
        <v>106</v>
      </c>
      <c r="B298" s="72">
        <v>106</v>
      </c>
      <c r="C298" s="72" t="s">
        <v>213</v>
      </c>
      <c r="D298" s="67" t="s">
        <v>808</v>
      </c>
      <c r="E298" s="71">
        <v>40</v>
      </c>
      <c r="F298" s="74">
        <v>1680.6722689075632</v>
      </c>
      <c r="G298" s="74">
        <f>+F298*19%</f>
        <v>319.32773109243703</v>
      </c>
      <c r="H298" s="74">
        <f>+F298+G298</f>
        <v>2000.0000000000002</v>
      </c>
      <c r="I298" s="74">
        <f>+E298*H298</f>
        <v>80000.000000000015</v>
      </c>
      <c r="L298" s="96"/>
    </row>
    <row r="299" spans="1:12" ht="17.25" x14ac:dyDescent="0.3">
      <c r="A299" s="107" t="s">
        <v>1028</v>
      </c>
      <c r="B299" s="108"/>
      <c r="C299" s="108"/>
      <c r="D299" s="108"/>
      <c r="E299" s="108"/>
      <c r="F299" s="108"/>
      <c r="G299" s="108"/>
      <c r="H299" s="109"/>
      <c r="I299" s="75">
        <f>SUM(I298)</f>
        <v>80000.000000000015</v>
      </c>
      <c r="L299" s="95">
        <f>+I299</f>
        <v>80000.000000000015</v>
      </c>
    </row>
    <row r="300" spans="1:12" ht="17.25" x14ac:dyDescent="0.3">
      <c r="A300" s="76" t="s">
        <v>1069</v>
      </c>
      <c r="B300" s="79"/>
      <c r="C300" s="80"/>
      <c r="D300" s="80"/>
      <c r="E300" s="80"/>
      <c r="F300" s="80"/>
      <c r="G300" s="80"/>
      <c r="H300" s="80"/>
      <c r="I300" s="80"/>
      <c r="L300" s="96"/>
    </row>
    <row r="301" spans="1:12" ht="17.25" x14ac:dyDescent="0.3">
      <c r="L301" s="96"/>
    </row>
    <row r="302" spans="1:12" ht="17.25" x14ac:dyDescent="0.3">
      <c r="L302" s="96"/>
    </row>
    <row r="303" spans="1:12" ht="17.25" x14ac:dyDescent="0.3">
      <c r="A303" s="106" t="s">
        <v>839</v>
      </c>
      <c r="B303" s="106"/>
      <c r="C303" s="106"/>
      <c r="D303" s="106"/>
      <c r="E303" s="106"/>
      <c r="F303" s="106"/>
      <c r="G303" s="106"/>
      <c r="H303" s="106"/>
      <c r="I303" s="106"/>
      <c r="L303" s="96"/>
    </row>
    <row r="304" spans="1:12" ht="33" x14ac:dyDescent="0.3">
      <c r="A304" s="78" t="s">
        <v>0</v>
      </c>
      <c r="B304" s="78" t="s">
        <v>1</v>
      </c>
      <c r="C304" s="78" t="s">
        <v>5</v>
      </c>
      <c r="D304" s="78" t="s">
        <v>2</v>
      </c>
      <c r="E304" s="78" t="s">
        <v>7</v>
      </c>
      <c r="F304" s="78" t="s">
        <v>8</v>
      </c>
      <c r="G304" s="78" t="s">
        <v>728</v>
      </c>
      <c r="H304" s="78" t="s">
        <v>1026</v>
      </c>
      <c r="I304" s="78" t="s">
        <v>1027</v>
      </c>
      <c r="L304" s="96"/>
    </row>
    <row r="305" spans="1:12" ht="17.25" x14ac:dyDescent="0.3">
      <c r="A305" s="72">
        <v>161</v>
      </c>
      <c r="B305" s="72">
        <v>161</v>
      </c>
      <c r="C305" s="72" t="s">
        <v>287</v>
      </c>
      <c r="D305" s="67" t="s">
        <v>1070</v>
      </c>
      <c r="E305" s="71">
        <v>166</v>
      </c>
      <c r="F305" s="74">
        <v>32000</v>
      </c>
      <c r="G305" s="74">
        <f>+F305*19%</f>
        <v>6080</v>
      </c>
      <c r="H305" s="74">
        <f>+F305+G305</f>
        <v>38080</v>
      </c>
      <c r="I305" s="74">
        <f>+E305*H305</f>
        <v>6321280</v>
      </c>
      <c r="L305" s="96"/>
    </row>
    <row r="306" spans="1:12" ht="33" x14ac:dyDescent="0.3">
      <c r="A306" s="72">
        <v>229</v>
      </c>
      <c r="B306" s="72">
        <v>229</v>
      </c>
      <c r="C306" s="72" t="s">
        <v>394</v>
      </c>
      <c r="D306" s="67" t="s">
        <v>889</v>
      </c>
      <c r="E306" s="71">
        <v>1</v>
      </c>
      <c r="F306" s="74">
        <v>405000</v>
      </c>
      <c r="G306" s="74">
        <f t="shared" ref="G306:G307" si="36">+F306*19%</f>
        <v>76950</v>
      </c>
      <c r="H306" s="74">
        <f t="shared" ref="H306:H307" si="37">+F306+G306</f>
        <v>481950</v>
      </c>
      <c r="I306" s="74">
        <f t="shared" ref="I306:I307" si="38">+E306*H306</f>
        <v>481950</v>
      </c>
      <c r="L306" s="96"/>
    </row>
    <row r="307" spans="1:12" ht="33" x14ac:dyDescent="0.3">
      <c r="A307" s="72">
        <v>233</v>
      </c>
      <c r="B307" s="72">
        <v>233</v>
      </c>
      <c r="C307" s="72" t="s">
        <v>398</v>
      </c>
      <c r="D307" s="67" t="s">
        <v>891</v>
      </c>
      <c r="E307" s="71">
        <v>22</v>
      </c>
      <c r="F307" s="74">
        <v>225000</v>
      </c>
      <c r="G307" s="74">
        <f t="shared" si="36"/>
        <v>42750</v>
      </c>
      <c r="H307" s="74">
        <f t="shared" si="37"/>
        <v>267750</v>
      </c>
      <c r="I307" s="74">
        <f t="shared" si="38"/>
        <v>5890500</v>
      </c>
      <c r="L307" s="96"/>
    </row>
    <row r="308" spans="1:12" ht="17.25" x14ac:dyDescent="0.3">
      <c r="A308" s="107" t="s">
        <v>1028</v>
      </c>
      <c r="B308" s="108"/>
      <c r="C308" s="108"/>
      <c r="D308" s="108"/>
      <c r="E308" s="108"/>
      <c r="F308" s="108"/>
      <c r="G308" s="108"/>
      <c r="H308" s="109"/>
      <c r="I308" s="75">
        <f>SUM(I305:I307)</f>
        <v>12693730</v>
      </c>
      <c r="L308" s="95">
        <f>+I308</f>
        <v>12693730</v>
      </c>
    </row>
    <row r="309" spans="1:12" ht="17.25" x14ac:dyDescent="0.3">
      <c r="A309" s="76" t="s">
        <v>1071</v>
      </c>
      <c r="B309" s="79"/>
      <c r="C309" s="80"/>
      <c r="D309" s="80"/>
      <c r="E309" s="80"/>
      <c r="F309" s="80"/>
      <c r="G309" s="80"/>
      <c r="H309" s="80"/>
      <c r="I309" s="80"/>
      <c r="L309" s="96"/>
    </row>
    <row r="310" spans="1:12" ht="17.25" x14ac:dyDescent="0.3">
      <c r="L310" s="96"/>
    </row>
    <row r="311" spans="1:12" ht="17.25" x14ac:dyDescent="0.3">
      <c r="L311" s="96"/>
    </row>
    <row r="312" spans="1:12" ht="17.25" x14ac:dyDescent="0.3">
      <c r="L312" s="96"/>
    </row>
    <row r="313" spans="1:12" ht="17.25" x14ac:dyDescent="0.3">
      <c r="L313" s="96"/>
    </row>
    <row r="314" spans="1:12" ht="17.25" x14ac:dyDescent="0.3">
      <c r="L314" s="96"/>
    </row>
    <row r="315" spans="1:12" ht="17.25" x14ac:dyDescent="0.3">
      <c r="L315" s="96"/>
    </row>
    <row r="316" spans="1:12" ht="17.25" x14ac:dyDescent="0.3">
      <c r="L316" s="95">
        <f>SUM(L2:L312)</f>
        <v>264579744.43779999</v>
      </c>
    </row>
    <row r="318" spans="1:12" x14ac:dyDescent="0.25">
      <c r="L318" s="93"/>
    </row>
  </sheetData>
  <mergeCells count="34">
    <mergeCell ref="A296:I296"/>
    <mergeCell ref="A299:H299"/>
    <mergeCell ref="A303:I303"/>
    <mergeCell ref="A308:H308"/>
    <mergeCell ref="A262:H262"/>
    <mergeCell ref="A266:I266"/>
    <mergeCell ref="A285:H285"/>
    <mergeCell ref="A289:I289"/>
    <mergeCell ref="A292:H292"/>
    <mergeCell ref="A243:I243"/>
    <mergeCell ref="A248:H248"/>
    <mergeCell ref="A252:I252"/>
    <mergeCell ref="A104:H104"/>
    <mergeCell ref="A215:I215"/>
    <mergeCell ref="A221:H221"/>
    <mergeCell ref="A225:I225"/>
    <mergeCell ref="A239:H239"/>
    <mergeCell ref="A211:H211"/>
    <mergeCell ref="A108:I108"/>
    <mergeCell ref="A122:H122"/>
    <mergeCell ref="A126:I126"/>
    <mergeCell ref="A130:H130"/>
    <mergeCell ref="A134:I134"/>
    <mergeCell ref="A170:H170"/>
    <mergeCell ref="A174:I174"/>
    <mergeCell ref="A177:H177"/>
    <mergeCell ref="A181:I181"/>
    <mergeCell ref="A185:H185"/>
    <mergeCell ref="A189:I189"/>
    <mergeCell ref="A1:I1"/>
    <mergeCell ref="A7:H7"/>
    <mergeCell ref="A11:I11"/>
    <mergeCell ref="A21:H21"/>
    <mergeCell ref="A25:I25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19"/>
  <sheetViews>
    <sheetView tabSelected="1" view="pageBreakPreview" zoomScale="115" zoomScaleNormal="100" zoomScaleSheetLayoutView="115" workbookViewId="0">
      <selection activeCell="C19" sqref="C19"/>
    </sheetView>
  </sheetViews>
  <sheetFormatPr baseColWidth="10" defaultColWidth="67.28515625" defaultRowHeight="21" x14ac:dyDescent="0.35"/>
  <cols>
    <col min="1" max="1" width="17" style="112" customWidth="1"/>
    <col min="2" max="2" width="80.28515625" style="112" bestFit="1" customWidth="1"/>
    <col min="3" max="3" width="67.28515625" style="117"/>
    <col min="4" max="16384" width="67.28515625" style="118"/>
  </cols>
  <sheetData>
    <row r="1" spans="1:3" x14ac:dyDescent="0.35">
      <c r="A1" s="110" t="s">
        <v>1074</v>
      </c>
      <c r="B1" s="110" t="s">
        <v>10</v>
      </c>
      <c r="C1" s="111" t="s">
        <v>1073</v>
      </c>
    </row>
    <row r="2" spans="1:3" x14ac:dyDescent="0.35">
      <c r="A2" s="113">
        <v>1</v>
      </c>
      <c r="B2" s="113" t="s">
        <v>710</v>
      </c>
      <c r="C2" s="114">
        <v>3142577.35</v>
      </c>
    </row>
    <row r="3" spans="1:3" x14ac:dyDescent="0.35">
      <c r="A3" s="113">
        <f>+A2+1</f>
        <v>2</v>
      </c>
      <c r="B3" s="113" t="s">
        <v>791</v>
      </c>
      <c r="C3" s="114">
        <v>2722200</v>
      </c>
    </row>
    <row r="4" spans="1:3" x14ac:dyDescent="0.35">
      <c r="A4" s="113">
        <f t="shared" ref="A4:A18" si="0">+A3+1</f>
        <v>3</v>
      </c>
      <c r="B4" s="113" t="s">
        <v>114</v>
      </c>
      <c r="C4" s="114">
        <v>104565607</v>
      </c>
    </row>
    <row r="5" spans="1:3" x14ac:dyDescent="0.35">
      <c r="A5" s="113">
        <f t="shared" si="0"/>
        <v>4</v>
      </c>
      <c r="B5" s="113" t="s">
        <v>738</v>
      </c>
      <c r="C5" s="114">
        <v>28605165</v>
      </c>
    </row>
    <row r="6" spans="1:3" x14ac:dyDescent="0.35">
      <c r="A6" s="113">
        <f t="shared" si="0"/>
        <v>5</v>
      </c>
      <c r="B6" s="113" t="s">
        <v>863</v>
      </c>
      <c r="C6" s="114">
        <v>2005640</v>
      </c>
    </row>
    <row r="7" spans="1:3" x14ac:dyDescent="0.35">
      <c r="A7" s="113">
        <f t="shared" si="0"/>
        <v>6</v>
      </c>
      <c r="B7" s="113" t="s">
        <v>146</v>
      </c>
      <c r="C7" s="114">
        <v>28122007</v>
      </c>
    </row>
    <row r="8" spans="1:3" x14ac:dyDescent="0.35">
      <c r="A8" s="113">
        <f t="shared" si="0"/>
        <v>7</v>
      </c>
      <c r="B8" s="115" t="s">
        <v>756</v>
      </c>
      <c r="C8" s="116">
        <v>6237</v>
      </c>
    </row>
    <row r="9" spans="1:3" x14ac:dyDescent="0.35">
      <c r="A9" s="113">
        <f t="shared" si="0"/>
        <v>8</v>
      </c>
      <c r="B9" s="113" t="s">
        <v>846</v>
      </c>
      <c r="C9" s="114">
        <v>1475411.98</v>
      </c>
    </row>
    <row r="10" spans="1:3" x14ac:dyDescent="0.35">
      <c r="A10" s="113">
        <f t="shared" si="0"/>
        <v>9</v>
      </c>
      <c r="B10" s="113" t="s">
        <v>1052</v>
      </c>
      <c r="C10" s="114">
        <v>16672240</v>
      </c>
    </row>
    <row r="11" spans="1:3" x14ac:dyDescent="0.35">
      <c r="A11" s="113">
        <f t="shared" si="0"/>
        <v>10</v>
      </c>
      <c r="B11" s="113" t="s">
        <v>1054</v>
      </c>
      <c r="C11" s="114">
        <v>26421573.117800001</v>
      </c>
    </row>
    <row r="12" spans="1:3" x14ac:dyDescent="0.35">
      <c r="A12" s="113">
        <f t="shared" si="0"/>
        <v>11</v>
      </c>
      <c r="B12" s="113" t="s">
        <v>811</v>
      </c>
      <c r="C12" s="114">
        <v>21645030.990000002</v>
      </c>
    </row>
    <row r="13" spans="1:3" x14ac:dyDescent="0.35">
      <c r="A13" s="113">
        <f t="shared" si="0"/>
        <v>12</v>
      </c>
      <c r="B13" s="113" t="s">
        <v>685</v>
      </c>
      <c r="C13" s="114">
        <v>4496617</v>
      </c>
    </row>
    <row r="14" spans="1:3" x14ac:dyDescent="0.35">
      <c r="A14" s="113">
        <f t="shared" si="0"/>
        <v>13</v>
      </c>
      <c r="B14" s="113" t="s">
        <v>53</v>
      </c>
      <c r="C14" s="114">
        <v>9894240</v>
      </c>
    </row>
    <row r="15" spans="1:3" x14ac:dyDescent="0.35">
      <c r="A15" s="113">
        <f t="shared" si="0"/>
        <v>14</v>
      </c>
      <c r="B15" s="113" t="s">
        <v>795</v>
      </c>
      <c r="C15" s="114">
        <v>2012665</v>
      </c>
    </row>
    <row r="16" spans="1:3" x14ac:dyDescent="0.35">
      <c r="A16" s="113">
        <f t="shared" si="0"/>
        <v>15</v>
      </c>
      <c r="B16" s="115" t="s">
        <v>82</v>
      </c>
      <c r="C16" s="116">
        <v>18803</v>
      </c>
    </row>
    <row r="17" spans="1:3" x14ac:dyDescent="0.35">
      <c r="A17" s="113">
        <f t="shared" si="0"/>
        <v>16</v>
      </c>
      <c r="B17" s="115" t="s">
        <v>807</v>
      </c>
      <c r="C17" s="116">
        <v>80000.000000000015</v>
      </c>
    </row>
    <row r="18" spans="1:3" x14ac:dyDescent="0.35">
      <c r="A18" s="113">
        <f t="shared" si="0"/>
        <v>17</v>
      </c>
      <c r="B18" s="113" t="s">
        <v>839</v>
      </c>
      <c r="C18" s="114">
        <v>12693730</v>
      </c>
    </row>
    <row r="19" spans="1:3" s="119" customFormat="1" ht="29.25" customHeight="1" x14ac:dyDescent="0.25">
      <c r="A19" s="110"/>
      <c r="B19" s="110" t="s">
        <v>1028</v>
      </c>
      <c r="C19" s="111">
        <f>SUM(C2:C18)</f>
        <v>264579744.43779999</v>
      </c>
    </row>
  </sheetData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26</vt:i4>
      </vt:variant>
    </vt:vector>
  </HeadingPairs>
  <TitlesOfParts>
    <vt:vector size="26" baseType="lpstr">
      <vt:lpstr>RESUMEN</vt:lpstr>
      <vt:lpstr>DETALLADO</vt:lpstr>
      <vt:lpstr>No Aceptar Recomend.</vt:lpstr>
      <vt:lpstr>=Valor Verificación</vt:lpstr>
      <vt:lpstr>Ítems Adjudicados</vt:lpstr>
      <vt:lpstr>GENERAL IVA</vt:lpstr>
      <vt:lpstr>Alfa Trading</vt:lpstr>
      <vt:lpstr>Arpa Medical</vt:lpstr>
      <vt:lpstr>Bioplast</vt:lpstr>
      <vt:lpstr>Company Mediqboy</vt:lpstr>
      <vt:lpstr>CTP Médica S.A. </vt:lpstr>
      <vt:lpstr>Discolmedica</vt:lpstr>
      <vt:lpstr>Friden</vt:lpstr>
      <vt:lpstr>Johnson &amp; Johnson</vt:lpstr>
      <vt:lpstr>LifeSumimed SAS</vt:lpstr>
      <vt:lpstr>M&amp;M </vt:lpstr>
      <vt:lpstr>Polimedic's</vt:lpstr>
      <vt:lpstr>Quirumedicas</vt:lpstr>
      <vt:lpstr>Rafael Antonio Salamanca</vt:lpstr>
      <vt:lpstr>Sherleg</vt:lpstr>
      <vt:lpstr>Smith &amp; Nephew</vt:lpstr>
      <vt:lpstr>Suministros Hospitalarios</vt:lpstr>
      <vt:lpstr>Ucipharma</vt:lpstr>
      <vt:lpstr>Adjud.Total</vt:lpstr>
      <vt:lpstr>Adjud.Total Cód. SISSSO</vt:lpstr>
      <vt:lpstr>Resumen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diradministrativa</dc:creator>
  <cp:lastModifiedBy>Daniela Mutis Martínez</cp:lastModifiedBy>
  <cp:lastPrinted>2022-10-31T16:22:02Z</cp:lastPrinted>
  <dcterms:created xsi:type="dcterms:W3CDTF">2022-10-20T02:09:31Z</dcterms:created>
  <dcterms:modified xsi:type="dcterms:W3CDTF">2022-11-11T20:58:09Z</dcterms:modified>
</cp:coreProperties>
</file>